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defaultThemeVersion="124226"/>
  <mc:AlternateContent xmlns:mc="http://schemas.openxmlformats.org/markup-compatibility/2006">
    <mc:Choice Requires="x15">
      <x15ac:absPath xmlns:x15ac="http://schemas.microsoft.com/office/spreadsheetml/2010/11/ac" url="G:\LS2 LA Statutory Duties\School Organisation\Project - St Johns and Westmoor\2021 School-led proposal\EIA\"/>
    </mc:Choice>
  </mc:AlternateContent>
  <xr:revisionPtr revIDLastSave="0" documentId="13_ncr:1_{6CE0E8BC-7F3F-45E6-BC0C-804992F5E2B5}" xr6:coauthVersionLast="34" xr6:coauthVersionMax="46" xr10:uidLastSave="{00000000-0000-0000-0000-000000000000}"/>
  <workbookProtection lockStructure="1"/>
  <bookViews>
    <workbookView xWindow="2868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79017"/>
  <customWorkbookViews>
    <customWorkbookView name="Jonathan Nunn - Personal View" guid="{DBE2B11E-9D1F-4D7D-AAAE-4FF419BB090B}" mergeInterval="0" personalView="1" maximized="1" xWindow="-8" yWindow="-8" windowWidth="1296" windowHeight="1000" activeSheetId="7"/>
  </customWorkbookViews>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<sst xmlns="http://schemas.openxmlformats.org/spreadsheetml/2006/main" count="228" uniqueCount="121">
  <si>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</si>
  <si>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</si>
  <si>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</si>
  <si>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</si>
  <si>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</si>
  <si>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</si>
  <si>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</si>
  <si>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</si>
  <si>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</si>
  <si>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</si>
  <si>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</si>
  <si>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</si>
  <si>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</si>
  <si>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</si>
  <si>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</si>
  <si>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</si>
  <si>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</si>
  <si>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</si>
  <si>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</si>
  <si>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</si>
  <si>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</si>
  <si>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</si>
  <si>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</si>
  <si>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</si>
  <si>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</si>
  <si>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</si>
  <si>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</si>
  <si>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</si>
  <si>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</si>
  <si>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</si>
  <si>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</si>
  <si>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</si>
  <si>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</si>
  <si>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</si>
  <si>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</si>
  <si>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</si>
  <si>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</si>
  <si>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</si>
  <si>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</si>
  <si>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</si>
  <si>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</si>
  <si>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</si>
  <si>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</si>
  <si>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</si>
  <si>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</si>
  <si>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</si>
  <si>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</si>
  <si>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</si>
  <si>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</si>
  <si>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</si>
  <si>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</si>
  <si>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</si>
  <si>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</si>
  <si>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</si>
  <si>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</si>
  <si>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</si>
  <si>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</si>
  <si>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</si>
  <si>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</si>
  <si>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</si>
  <si>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</si>
  <si>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</si>
  <si>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</si>
  <si>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</si>
  <si>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</si>
  <si>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</si>
  <si>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</si>
  <si>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</si>
  <si>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</si>
  <si>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</si>
  <si>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</si>
  <si>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</si>
  <si>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</si>
  <si>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</si>
  <si>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</si>
  <si>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</si>
  <si>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</si>
  <si>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</si>
  <si>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</si>
  <si>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</si>
  <si>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</si>
  <si>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</si>
  <si>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</si>
  <si>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</si>
  <si>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</si>
  <si>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</si>
  <si>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</si>
  <si>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</si>
  <si>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</si>
  <si>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</si>
  <si>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</si>
  <si>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</si>
  <si>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</si>
  <si>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</si>
  <si>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</si>
  <si>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</si>
  <si>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</si>
  <si>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</si>
  <si>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</si>
  <si>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</si>
  <si>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</si>
  <si>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</si>
  <si>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</si>
  <si>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</si>
  <si>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</si>
  <si>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</si>
  <si>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</si>
  <si>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</si>
  <si>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</si>
  <si>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Dewsbury West </t>
  </si>
  <si>
    <t>NO</t>
  </si>
  <si>
    <t>YES</t>
  </si>
  <si>
    <t xml:space="preserve">Mel Meggs  </t>
  </si>
  <si>
    <t>Jo-Anne Sanders</t>
  </si>
  <si>
    <t xml:space="preserve">Martin Wilby </t>
  </si>
  <si>
    <t xml:space="preserve">School Organisation and Planning </t>
  </si>
  <si>
    <t xml:space="preserve">St John’s CE (VC) Infant School Governing Body statutory proposal to change the upper age limit of the school </t>
  </si>
  <si>
    <t>Learning and Early Support</t>
  </si>
  <si>
    <t>St John’s CE (VC) Infant School’s Governing Body have published a statutory proposal to change the upper age limit of the school and reduce the published admission number of the school from 60 to 30, to create an all-through primary school.  This is a school-led proposal with support from the Diocese of Leeds and Kirklees Cabinet being the decision maker.</t>
  </si>
  <si>
    <t>St John's CE (VC) Infant School is inclusive and supports a diverse range of families. A four-week consulation was held to gather views from key stakeholders about the proposal, including parents/carers, staff and local residents.</t>
  </si>
  <si>
    <t>Due to the nature of this proposal there are no known environmental impacts. 
There have been some responses from stakeholders about travel to school and possible congestion but the school that may be the most affected by the proposals are very close together and therefore any possible impact is expected to be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</si>
</sst>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15" fontId="2" fillId="0" borderId="9" xfId="0" applyNumberFormat="1" applyFont="1" applyBorder="1" applyAlignment="1">
      <alignment horizontal="left" vertical="top"/>
    </xf>
    <xf numFmtId="0" fontId="2" fillId="0" borderId="10" xfId="0" applyFont="1" applyBorder="1" applyAlignment="1">
      <alignment horizontal="left" vertical="top"/>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M19" sqref="M19"/>
    </sheetView>
  </sheetViews>
  <sheetFormatPr defaultColWidth="9.15234375" defaultRowHeight="14.15" x14ac:dyDescent="0.35"/>
  <cols>
    <col min="1" max="1" width="2.69140625" style="1" customWidth="1"/>
    <col min="2" max="3" width="10.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114" t="s">
        <v>116</v>
      </c>
      <c r="C14" s="114"/>
      <c r="D14" s="114"/>
      <c r="E14" s="114"/>
      <c r="F14" s="114"/>
      <c r="G14" s="114"/>
      <c r="H14" s="114"/>
      <c r="I14" s="114"/>
      <c r="J14" s="114"/>
      <c r="K14" s="70"/>
    </row>
    <row r="15" spans="2:11" x14ac:dyDescent="0.35">
      <c r="B15" s="79" t="s">
        <v>4</v>
      </c>
      <c r="C15" s="80"/>
      <c r="D15" s="80"/>
      <c r="E15" s="80" t="s">
        <v>5</v>
      </c>
      <c r="F15" s="80"/>
      <c r="G15" s="80"/>
      <c r="H15" s="80"/>
      <c r="I15" s="80"/>
      <c r="J15" s="81"/>
    </row>
    <row r="16" spans="2:11" ht="30.75" customHeight="1" x14ac:dyDescent="0.35">
      <c r="B16" s="77" t="s">
        <v>112</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117</v>
      </c>
      <c r="C18" s="78"/>
      <c r="D18" s="78"/>
      <c r="E18" s="78" t="s">
        <v>114</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115</v>
      </c>
      <c r="C20" s="76"/>
      <c r="D20" s="76"/>
      <c r="E20" s="117">
        <v>44386</v>
      </c>
      <c r="F20" s="76"/>
      <c r="G20" s="76"/>
      <c r="H20" s="76"/>
      <c r="I20" s="76"/>
      <c r="J20" s="118"/>
    </row>
    <row r="21" spans="1:10" ht="25.5" customHeight="1" x14ac:dyDescent="0.35">
      <c r="B21" s="90" t="s">
        <v>10</v>
      </c>
      <c r="C21" s="91"/>
      <c r="D21" s="91"/>
      <c r="E21" s="91"/>
      <c r="F21" s="91"/>
      <c r="G21" s="91"/>
      <c r="H21" s="91"/>
      <c r="I21" s="91"/>
      <c r="J21" s="92"/>
    </row>
    <row r="22" spans="1:10" ht="25.5" customHeight="1" x14ac:dyDescent="0.35">
      <c r="B22" s="96" t="s">
        <v>118</v>
      </c>
      <c r="C22" s="97"/>
      <c r="D22" s="97"/>
      <c r="E22" s="97"/>
      <c r="F22" s="97"/>
      <c r="G22" s="97"/>
      <c r="H22" s="97"/>
      <c r="I22" s="97"/>
      <c r="J22" s="98"/>
    </row>
    <row r="23" spans="1:10" ht="25.5" customHeight="1" x14ac:dyDescent="0.35">
      <c r="B23" s="96"/>
      <c r="C23" s="97"/>
      <c r="D23" s="97"/>
      <c r="E23" s="97"/>
      <c r="F23" s="97"/>
      <c r="G23" s="97"/>
      <c r="H23" s="97"/>
      <c r="I23" s="97"/>
      <c r="J23" s="98"/>
    </row>
    <row r="24" spans="1:10" ht="25.5" customHeight="1" x14ac:dyDescent="0.35">
      <c r="B24" s="99"/>
      <c r="C24" s="100"/>
      <c r="D24" s="100"/>
      <c r="E24" s="100"/>
      <c r="F24" s="100"/>
      <c r="G24" s="100"/>
      <c r="H24" s="100"/>
      <c r="I24" s="100"/>
      <c r="J24" s="101"/>
    </row>
    <row r="26" spans="1:10" ht="17.600000000000001" x14ac:dyDescent="0.4">
      <c r="B26" s="22" t="s">
        <v>11</v>
      </c>
    </row>
    <row r="27" spans="1:10" s="9" customFormat="1" ht="7.75" x14ac:dyDescent="0.2">
      <c r="B27" s="23"/>
      <c r="C27" s="13"/>
      <c r="D27" s="13"/>
      <c r="E27" s="13"/>
      <c r="F27" s="13"/>
    </row>
    <row r="28" spans="1:10" ht="22.5" customHeight="1" x14ac:dyDescent="0.5">
      <c r="A28" s="30"/>
      <c r="B28" s="109" t="s">
        <v>12</v>
      </c>
      <c r="C28" s="104"/>
      <c r="D28" s="104" t="s">
        <v>13</v>
      </c>
      <c r="E28" s="104"/>
      <c r="F28" s="104"/>
      <c r="G28" s="104"/>
      <c r="H28" s="104"/>
      <c r="I28" s="104"/>
      <c r="J28" s="102" t="s">
        <v>14</v>
      </c>
    </row>
    <row r="29" spans="1:10" ht="22.3" x14ac:dyDescent="0.5">
      <c r="A29" s="30"/>
      <c r="B29" s="110"/>
      <c r="C29" s="111"/>
      <c r="D29" s="69" t="s">
        <v>15</v>
      </c>
      <c r="E29" s="69" t="s">
        <v>16</v>
      </c>
      <c r="F29" s="69" t="s">
        <v>17</v>
      </c>
      <c r="G29" s="69" t="s">
        <v>18</v>
      </c>
      <c r="H29" s="73" t="s">
        <v>19</v>
      </c>
      <c r="I29" s="31" t="s">
        <v>20</v>
      </c>
      <c r="J29" s="103"/>
    </row>
    <row r="30" spans="1:10" ht="15.45" x14ac:dyDescent="0.4">
      <c r="B30" s="105" t="s">
        <v>21</v>
      </c>
      <c r="C30" s="106"/>
      <c r="D30" s="39">
        <f>ProposalScore+Equalities!J56</f>
        <v>6</v>
      </c>
      <c r="E30" s="39">
        <f ca="1">Equalities!F42</f>
        <v>4.8</v>
      </c>
      <c r="F30" s="40">
        <f ca="1">D30+E30</f>
        <v>10.8</v>
      </c>
      <c r="G30" s="39">
        <f>Engagement!E24</f>
        <v>0</v>
      </c>
      <c r="H30" s="39">
        <f>Engagement!E10</f>
        <v>0</v>
      </c>
      <c r="I30" s="40">
        <f>G30+H30</f>
        <v>0</v>
      </c>
      <c r="J30" s="43" t="str">
        <f ca="1">IF(OR(F30&gt;=10,I30&gt;=10),"Yes","No")</f>
        <v>Yes</v>
      </c>
    </row>
    <row r="31" spans="1:10" ht="15.45" x14ac:dyDescent="0.4">
      <c r="B31" s="112" t="s">
        <v>22</v>
      </c>
      <c r="C31" s="113"/>
      <c r="D31" s="44"/>
      <c r="E31" s="45">
        <f>Environment!K38</f>
        <v>4.7</v>
      </c>
      <c r="F31" s="46">
        <f>E31</f>
        <v>4.7</v>
      </c>
      <c r="G31" s="45">
        <f>Engagement!E43</f>
        <v>0</v>
      </c>
      <c r="H31" s="45">
        <f>Engagement!E28</f>
        <v>6</v>
      </c>
      <c r="I31" s="46">
        <f>G31+H31</f>
        <v>6</v>
      </c>
      <c r="J31" s="47" t="str">
        <f>IF(OR(F31&gt;=5,I31&gt;=10),"Yes","No")</f>
        <v>No</v>
      </c>
    </row>
    <row r="32" spans="1:10" ht="20.149999999999999" customHeight="1" x14ac:dyDescent="0.35">
      <c r="B32" s="95"/>
      <c r="C32" s="95"/>
      <c r="D32" s="95"/>
      <c r="E32" s="95"/>
      <c r="F32" s="95"/>
      <c r="G32" s="95"/>
      <c r="H32" s="95"/>
      <c r="I32" s="95"/>
      <c r="J32" s="95"/>
    </row>
    <row r="34" spans="2:13" ht="17.600000000000001" x14ac:dyDescent="0.4">
      <c r="B34" s="22" t="s">
        <v>23</v>
      </c>
    </row>
    <row r="35" spans="2:13" s="9" customFormat="1" ht="7.75" x14ac:dyDescent="0.2">
      <c r="B35" s="23"/>
      <c r="C35" s="13"/>
      <c r="D35" s="13"/>
      <c r="E35" s="13"/>
      <c r="F35" s="13"/>
    </row>
    <row r="36" spans="2:13" ht="30.9" x14ac:dyDescent="0.35">
      <c r="B36" s="107" t="s">
        <v>24</v>
      </c>
      <c r="C36" s="108"/>
      <c r="D36" s="108"/>
      <c r="E36" s="108"/>
      <c r="F36" s="108"/>
      <c r="G36" s="108"/>
      <c r="H36" s="108"/>
      <c r="I36" s="108"/>
      <c r="J36" s="48" t="s">
        <v>25</v>
      </c>
      <c r="K36" s="8" t="s">
        <v>26</v>
      </c>
      <c r="L36" s="8" t="s">
        <v>27</v>
      </c>
    </row>
    <row r="37" spans="2:13" x14ac:dyDescent="0.35">
      <c r="B37" s="115" t="s">
        <v>28</v>
      </c>
      <c r="C37" s="116"/>
      <c r="D37" s="116"/>
      <c r="E37" s="116"/>
      <c r="F37" s="116"/>
      <c r="G37" s="116"/>
      <c r="H37" s="116"/>
      <c r="I37" s="116"/>
      <c r="J37" s="49" t="s">
        <v>110</v>
      </c>
      <c r="K37" s="8">
        <v>6</v>
      </c>
      <c r="L37" s="8">
        <f t="shared" ref="L37:L43" si="0">IF(J37="Yes",K37,0)</f>
        <v>0</v>
      </c>
    </row>
    <row r="38" spans="2:13" x14ac:dyDescent="0.35">
      <c r="B38" s="93" t="s">
        <v>29</v>
      </c>
      <c r="C38" s="94"/>
      <c r="D38" s="94"/>
      <c r="E38" s="94"/>
      <c r="F38" s="94"/>
      <c r="G38" s="94"/>
      <c r="H38" s="94"/>
      <c r="I38" s="94"/>
      <c r="J38" s="50" t="s">
        <v>110</v>
      </c>
      <c r="K38" s="8">
        <v>10</v>
      </c>
      <c r="L38" s="8">
        <f t="shared" si="0"/>
        <v>0</v>
      </c>
    </row>
    <row r="39" spans="2:13" x14ac:dyDescent="0.35">
      <c r="B39" s="93" t="s">
        <v>30</v>
      </c>
      <c r="C39" s="94"/>
      <c r="D39" s="94"/>
      <c r="E39" s="94"/>
      <c r="F39" s="94"/>
      <c r="G39" s="94"/>
      <c r="H39" s="94"/>
      <c r="I39" s="94"/>
      <c r="J39" s="50" t="s">
        <v>110</v>
      </c>
      <c r="K39" s="8">
        <v>6</v>
      </c>
      <c r="L39" s="8">
        <f t="shared" si="0"/>
        <v>0</v>
      </c>
    </row>
    <row r="40" spans="2:13" x14ac:dyDescent="0.35">
      <c r="B40" s="93" t="s">
        <v>31</v>
      </c>
      <c r="C40" s="94"/>
      <c r="D40" s="94"/>
      <c r="E40" s="94"/>
      <c r="F40" s="94"/>
      <c r="G40" s="94"/>
      <c r="H40" s="94"/>
      <c r="I40" s="94"/>
      <c r="J40" s="50" t="s">
        <v>110</v>
      </c>
      <c r="K40" s="8">
        <v>4</v>
      </c>
      <c r="L40" s="8">
        <f t="shared" si="0"/>
        <v>0</v>
      </c>
    </row>
    <row r="41" spans="2:13" x14ac:dyDescent="0.35">
      <c r="B41" s="93" t="s">
        <v>32</v>
      </c>
      <c r="C41" s="94"/>
      <c r="D41" s="94"/>
      <c r="E41" s="94"/>
      <c r="F41" s="94"/>
      <c r="G41" s="94"/>
      <c r="H41" s="94"/>
      <c r="I41" s="94"/>
      <c r="J41" s="50" t="s">
        <v>111</v>
      </c>
      <c r="K41" s="8">
        <v>6</v>
      </c>
      <c r="L41" s="8">
        <f t="shared" si="0"/>
        <v>6</v>
      </c>
    </row>
    <row r="42" spans="2:13" ht="15" customHeight="1" x14ac:dyDescent="0.35">
      <c r="B42" s="84" t="s">
        <v>33</v>
      </c>
      <c r="C42" s="85"/>
      <c r="D42" s="85"/>
      <c r="E42" s="85"/>
      <c r="F42" s="85"/>
      <c r="G42" s="85"/>
      <c r="H42" s="85"/>
      <c r="I42" s="85"/>
      <c r="J42" s="88" t="s">
        <v>110</v>
      </c>
      <c r="K42" s="8"/>
      <c r="L42" s="8"/>
    </row>
    <row r="43" spans="2:13" ht="14.25" customHeight="1" x14ac:dyDescent="0.35">
      <c r="B43" s="86"/>
      <c r="C43" s="87"/>
      <c r="D43" s="87"/>
      <c r="E43" s="87"/>
      <c r="F43" s="87"/>
      <c r="G43" s="87"/>
      <c r="H43" s="87"/>
      <c r="I43" s="87"/>
      <c r="J43" s="89"/>
      <c r="K43" s="8">
        <v>8</v>
      </c>
      <c r="L43" s="8">
        <f t="shared" si="0"/>
        <v>0</v>
      </c>
    </row>
    <row r="44" spans="2:13" ht="15" customHeight="1" x14ac:dyDescent="0.35">
      <c r="B44" s="83"/>
      <c r="C44" s="83"/>
      <c r="D44" s="83"/>
      <c r="E44" s="83"/>
      <c r="F44" s="83"/>
      <c r="G44" s="83"/>
      <c r="H44" s="83"/>
      <c r="I44" s="83"/>
      <c r="J44" s="83"/>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E13:J13"/>
    <mergeCell ref="E20:J20"/>
    <mergeCell ref="B44:J44"/>
    <mergeCell ref="B42:I43"/>
    <mergeCell ref="J42:J43"/>
    <mergeCell ref="B21:J21"/>
    <mergeCell ref="B39:I39"/>
    <mergeCell ref="B40:I40"/>
    <mergeCell ref="B32:J32"/>
    <mergeCell ref="B22:J24"/>
    <mergeCell ref="B41:I41"/>
    <mergeCell ref="J28:J29"/>
    <mergeCell ref="D28:I28"/>
    <mergeCell ref="B30:C30"/>
    <mergeCell ref="B36:I36"/>
    <mergeCell ref="B28:C29"/>
    <mergeCell ref="B31:C31"/>
    <mergeCell ref="B38:I38"/>
    <mergeCell ref="B9:J9"/>
    <mergeCell ref="B20:D20"/>
    <mergeCell ref="B18:D18"/>
    <mergeCell ref="B16:D16"/>
    <mergeCell ref="B15:D15"/>
    <mergeCell ref="B17:D17"/>
    <mergeCell ref="B19:D19"/>
    <mergeCell ref="E19:J19"/>
    <mergeCell ref="E17:J17"/>
    <mergeCell ref="E15:J15"/>
    <mergeCell ref="E16:J16"/>
    <mergeCell ref="E18:J18"/>
    <mergeCell ref="B13:D13"/>
    <mergeCell ref="B14:J14"/>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80" zoomScaleNormal="80" workbookViewId="0">
      <pane ySplit="7" topLeftCell="A8" activePane="bottomLeft" state="frozen"/>
      <selection pane="bottomLeft" activeCell="E10" sqref="E10"/>
    </sheetView>
  </sheetViews>
  <sheetFormatPr defaultColWidth="9.15234375" defaultRowHeight="14.15" x14ac:dyDescent="0.35"/>
  <cols>
    <col min="1" max="1" width="2.69140625" style="1" customWidth="1"/>
    <col min="2" max="2" width="9.15234375" style="1"/>
    <col min="3" max="3" width="14.3046875" style="1" customWidth="1"/>
    <col min="4" max="4" width="52" style="1" customWidth="1"/>
    <col min="5" max="5" width="29" style="1" customWidth="1"/>
    <col min="6" max="6" width="6.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101</v>
      </c>
      <c r="F10" s="8">
        <f>IFERROR(VLOOKUP(E10,PositivityGrid,2,FALSE),0)</f>
        <v>3</v>
      </c>
    </row>
    <row r="11" spans="1:10" ht="30" customHeight="1" x14ac:dyDescent="0.35">
      <c r="B11" s="131" t="s">
        <v>39</v>
      </c>
      <c r="C11" s="132"/>
      <c r="D11" s="132"/>
      <c r="E11" s="56" t="s">
        <v>98</v>
      </c>
      <c r="F11" s="8">
        <f>IFERROR(VLOOKUP(E11,PositivityGrid,2,FALSE),0)</f>
        <v>2</v>
      </c>
    </row>
    <row r="12" spans="1:10" ht="30" customHeight="1" x14ac:dyDescent="0.35">
      <c r="B12" s="131" t="s">
        <v>40</v>
      </c>
      <c r="C12" s="132"/>
      <c r="D12" s="132"/>
      <c r="E12" s="56" t="s">
        <v>109</v>
      </c>
    </row>
    <row r="13" spans="1:10" ht="30" customHeight="1" x14ac:dyDescent="0.35">
      <c r="B13" s="129" t="s">
        <v>41</v>
      </c>
      <c r="C13" s="130"/>
      <c r="D13" s="130"/>
      <c r="E13" s="56" t="s">
        <v>98</v>
      </c>
      <c r="F13" s="8">
        <f>IFERROR(VLOOKUP(E13,PositivityGrid,2,FALSE),0)</f>
        <v>2</v>
      </c>
    </row>
    <row r="14" spans="1:10" ht="30" customHeight="1" x14ac:dyDescent="0.35">
      <c r="B14" s="133" t="s">
        <v>42</v>
      </c>
      <c r="C14" s="134"/>
      <c r="D14" s="134"/>
      <c r="E14" s="57" t="s">
        <v>97</v>
      </c>
      <c r="F14" s="8">
        <f>IFERROR(VLOOKUP(E14,PositivityGrid,2,FALSE),0)</f>
        <v>1</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98</v>
      </c>
      <c r="F18" s="8">
        <f t="shared" ref="F18:F38" si="0">IFERROR(VLOOKUP(E18,PositivityGrid,2,FALSE),0)</f>
        <v>2</v>
      </c>
    </row>
    <row r="19" spans="2:17" ht="28.5" customHeight="1" x14ac:dyDescent="0.35">
      <c r="B19" s="141"/>
      <c r="C19" s="142"/>
      <c r="D19" s="59" t="s">
        <v>47</v>
      </c>
      <c r="E19" s="61" t="s">
        <v>98</v>
      </c>
      <c r="F19" s="8">
        <f t="shared" si="0"/>
        <v>2</v>
      </c>
    </row>
    <row r="20" spans="2:17" ht="28.5" customHeight="1" x14ac:dyDescent="0.35">
      <c r="B20" s="139" t="s">
        <v>48</v>
      </c>
      <c r="C20" s="140"/>
      <c r="D20" s="58" t="s">
        <v>46</v>
      </c>
      <c r="E20" s="60" t="s">
        <v>98</v>
      </c>
      <c r="F20" s="8">
        <f t="shared" si="0"/>
        <v>2</v>
      </c>
    </row>
    <row r="21" spans="2:17" ht="28.5" customHeight="1" x14ac:dyDescent="0.35">
      <c r="B21" s="141"/>
      <c r="C21" s="142"/>
      <c r="D21" s="59" t="s">
        <v>47</v>
      </c>
      <c r="E21" s="61" t="s">
        <v>98</v>
      </c>
      <c r="F21" s="8">
        <f t="shared" si="0"/>
        <v>2</v>
      </c>
    </row>
    <row r="22" spans="2:17" ht="28.5" customHeight="1" x14ac:dyDescent="0.35">
      <c r="B22" s="135" t="s">
        <v>49</v>
      </c>
      <c r="C22" s="136"/>
      <c r="D22" s="58" t="s">
        <v>46</v>
      </c>
      <c r="E22" s="60" t="s">
        <v>98</v>
      </c>
      <c r="F22" s="8">
        <f t="shared" si="0"/>
        <v>2</v>
      </c>
    </row>
    <row r="23" spans="2:17" ht="28.5" customHeight="1" x14ac:dyDescent="0.35">
      <c r="B23" s="137"/>
      <c r="C23" s="138"/>
      <c r="D23" s="59" t="s">
        <v>47</v>
      </c>
      <c r="E23" s="61" t="s">
        <v>98</v>
      </c>
      <c r="F23" s="8">
        <f t="shared" si="0"/>
        <v>2</v>
      </c>
    </row>
    <row r="24" spans="2:17" ht="28.5" customHeight="1" x14ac:dyDescent="0.35">
      <c r="B24" s="135" t="s">
        <v>50</v>
      </c>
      <c r="C24" s="136"/>
      <c r="D24" s="58" t="s">
        <v>46</v>
      </c>
      <c r="E24" s="60" t="s">
        <v>98</v>
      </c>
      <c r="F24" s="8">
        <f t="shared" si="0"/>
        <v>2</v>
      </c>
    </row>
    <row r="25" spans="2:17" ht="28.5" customHeight="1" x14ac:dyDescent="0.35">
      <c r="B25" s="137"/>
      <c r="C25" s="138"/>
      <c r="D25" s="59" t="s">
        <v>47</v>
      </c>
      <c r="E25" s="61" t="s">
        <v>98</v>
      </c>
      <c r="F25" s="8">
        <f t="shared" si="0"/>
        <v>2</v>
      </c>
    </row>
    <row r="26" spans="2:17" ht="28.5" customHeight="1" x14ac:dyDescent="0.35">
      <c r="B26" s="135" t="s">
        <v>51</v>
      </c>
      <c r="C26" s="136"/>
      <c r="D26" s="58" t="s">
        <v>46</v>
      </c>
      <c r="E26" s="60" t="s">
        <v>98</v>
      </c>
      <c r="F26" s="8">
        <f t="shared" si="0"/>
        <v>2</v>
      </c>
    </row>
    <row r="27" spans="2:17" ht="28.5" customHeight="1" x14ac:dyDescent="0.35">
      <c r="B27" s="137"/>
      <c r="C27" s="138"/>
      <c r="D27" s="59" t="s">
        <v>47</v>
      </c>
      <c r="E27" s="61" t="s">
        <v>98</v>
      </c>
      <c r="F27" s="8">
        <f t="shared" si="0"/>
        <v>2</v>
      </c>
    </row>
    <row r="28" spans="2:17" ht="28.5" customHeight="1" x14ac:dyDescent="0.35">
      <c r="B28" s="139" t="s">
        <v>52</v>
      </c>
      <c r="C28" s="140"/>
      <c r="D28" s="58" t="s">
        <v>46</v>
      </c>
      <c r="E28" s="60" t="s">
        <v>98</v>
      </c>
      <c r="F28" s="8">
        <f t="shared" si="0"/>
        <v>2</v>
      </c>
    </row>
    <row r="29" spans="2:17" ht="28.5" customHeight="1" x14ac:dyDescent="0.35">
      <c r="B29" s="141"/>
      <c r="C29" s="142"/>
      <c r="D29" s="59" t="s">
        <v>47</v>
      </c>
      <c r="E29" s="61" t="s">
        <v>98</v>
      </c>
      <c r="F29" s="8">
        <f t="shared" si="0"/>
        <v>2</v>
      </c>
    </row>
    <row r="30" spans="2:17" ht="28.5" customHeight="1" x14ac:dyDescent="0.35">
      <c r="B30" s="135" t="s">
        <v>53</v>
      </c>
      <c r="C30" s="136"/>
      <c r="D30" s="58" t="s">
        <v>46</v>
      </c>
      <c r="E30" s="60" t="s">
        <v>98</v>
      </c>
      <c r="F30" s="8">
        <f t="shared" si="0"/>
        <v>2</v>
      </c>
    </row>
    <row r="31" spans="2:17" ht="28.5" customHeight="1" x14ac:dyDescent="0.35">
      <c r="B31" s="137"/>
      <c r="C31" s="138"/>
      <c r="D31" s="59" t="s">
        <v>47</v>
      </c>
      <c r="E31" s="61" t="s">
        <v>98</v>
      </c>
      <c r="F31" s="8">
        <f t="shared" si="0"/>
        <v>2</v>
      </c>
    </row>
    <row r="32" spans="2:17" ht="28.5" customHeight="1" x14ac:dyDescent="0.35">
      <c r="B32" s="139" t="s">
        <v>54</v>
      </c>
      <c r="C32" s="140"/>
      <c r="D32" s="58" t="s">
        <v>46</v>
      </c>
      <c r="E32" s="60" t="s">
        <v>98</v>
      </c>
      <c r="F32" s="8">
        <f t="shared" si="0"/>
        <v>2</v>
      </c>
    </row>
    <row r="33" spans="2:10" ht="28.5" customHeight="1" x14ac:dyDescent="0.35">
      <c r="B33" s="141"/>
      <c r="C33" s="142"/>
      <c r="D33" s="59" t="s">
        <v>47</v>
      </c>
      <c r="E33" s="61" t="s">
        <v>98</v>
      </c>
      <c r="F33" s="8">
        <f t="shared" si="0"/>
        <v>2</v>
      </c>
    </row>
    <row r="34" spans="2:10" ht="28.5" customHeight="1" x14ac:dyDescent="0.35">
      <c r="B34" s="135" t="s">
        <v>55</v>
      </c>
      <c r="C34" s="136"/>
      <c r="D34" s="58" t="s">
        <v>46</v>
      </c>
      <c r="E34" s="60" t="s">
        <v>98</v>
      </c>
      <c r="F34" s="8">
        <f t="shared" si="0"/>
        <v>2</v>
      </c>
    </row>
    <row r="35" spans="2:10" ht="28.5" customHeight="1" x14ac:dyDescent="0.35">
      <c r="B35" s="137"/>
      <c r="C35" s="138"/>
      <c r="D35" s="59" t="s">
        <v>47</v>
      </c>
      <c r="E35" s="61" t="s">
        <v>98</v>
      </c>
      <c r="F35" s="8">
        <f t="shared" si="0"/>
        <v>2</v>
      </c>
    </row>
    <row r="36" spans="2:10" ht="28.5" customHeight="1" x14ac:dyDescent="0.35">
      <c r="B36" s="135" t="s">
        <v>56</v>
      </c>
      <c r="C36" s="136"/>
      <c r="D36" s="58" t="s">
        <v>46</v>
      </c>
      <c r="E36" s="60" t="s">
        <v>98</v>
      </c>
      <c r="F36" s="8">
        <f t="shared" si="0"/>
        <v>2</v>
      </c>
    </row>
    <row r="37" spans="2:10" ht="28.5" customHeight="1" x14ac:dyDescent="0.35">
      <c r="B37" s="137"/>
      <c r="C37" s="138"/>
      <c r="D37" s="59" t="s">
        <v>47</v>
      </c>
      <c r="E37" s="61" t="s">
        <v>98</v>
      </c>
      <c r="F37" s="8">
        <f t="shared" si="0"/>
        <v>2</v>
      </c>
    </row>
    <row r="38" spans="2:10" ht="28.5" customHeight="1" x14ac:dyDescent="0.35">
      <c r="B38" s="135" t="s">
        <v>57</v>
      </c>
      <c r="C38" s="136"/>
      <c r="D38" s="58" t="s">
        <v>46</v>
      </c>
      <c r="E38" s="60" t="s">
        <v>98</v>
      </c>
      <c r="F38" s="8">
        <f t="shared" si="0"/>
        <v>2</v>
      </c>
    </row>
    <row r="39" spans="2:10" ht="28.5" customHeight="1" x14ac:dyDescent="0.35">
      <c r="B39" s="137"/>
      <c r="C39" s="138"/>
      <c r="D39" s="59" t="s">
        <v>47</v>
      </c>
      <c r="E39" s="61" t="s">
        <v>98</v>
      </c>
      <c r="F39" s="8">
        <f ca="1">IFERROR(VLOO+F18:F38KUP(E39,PositivityGrid,2,FALSE),0)</f>
        <v>0</v>
      </c>
    </row>
    <row r="41" spans="2:10" x14ac:dyDescent="0.35">
      <c r="F41" s="29">
        <f ca="1">SUM(F10:F39)</f>
        <v>50</v>
      </c>
      <c r="G41" s="38" t="s">
        <v>58</v>
      </c>
      <c r="H41" s="1"/>
      <c r="I41" s="38"/>
      <c r="J41" s="1"/>
    </row>
    <row r="42" spans="2:10" x14ac:dyDescent="0.35">
      <c r="F42" s="8">
        <f ca="1">ROUND(F41/10.4,1)</f>
        <v>4.8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sheetView>
  </sheetViews>
  <sheetFormatPr defaultColWidth="9.15234375" defaultRowHeight="14.15" x14ac:dyDescent="0.35"/>
  <cols>
    <col min="1" max="1" width="2.69140625" style="1" customWidth="1"/>
    <col min="2" max="2" width="9.15234375" style="1"/>
    <col min="3" max="3" width="14.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8</v>
      </c>
      <c r="H9" s="24"/>
      <c r="I9" s="24"/>
      <c r="J9" s="24"/>
      <c r="K9" s="24"/>
    </row>
    <row r="10" spans="1:18" ht="30" customHeight="1" x14ac:dyDescent="0.35">
      <c r="B10" s="127" t="s">
        <v>60</v>
      </c>
      <c r="C10" s="128"/>
      <c r="D10" s="128"/>
      <c r="E10" s="128"/>
      <c r="F10" s="62" t="s">
        <v>98</v>
      </c>
      <c r="G10" s="8">
        <f>IFERROR(VLOOKUP(F10,PositivityGrid,2,FALSE),0)</f>
        <v>2</v>
      </c>
    </row>
    <row r="11" spans="1:18" ht="30" customHeight="1" x14ac:dyDescent="0.35">
      <c r="B11" s="131" t="s">
        <v>61</v>
      </c>
      <c r="C11" s="132"/>
      <c r="D11" s="132"/>
      <c r="E11" s="132"/>
      <c r="F11" s="63" t="s">
        <v>98</v>
      </c>
      <c r="G11" s="8">
        <f>IFERROR(VLOOKUP(F11,PositivityGrid,2,FALSE),0)</f>
        <v>2</v>
      </c>
    </row>
    <row r="12" spans="1:18" ht="30" customHeight="1" x14ac:dyDescent="0.35">
      <c r="B12" s="131" t="s">
        <v>62</v>
      </c>
      <c r="C12" s="132"/>
      <c r="D12" s="132"/>
      <c r="E12" s="132"/>
      <c r="F12" s="63" t="s">
        <v>98</v>
      </c>
      <c r="G12" s="8">
        <f>IFERROR(VLOOKUP(F12,PositivityGrid,2,FALSE),0)</f>
        <v>2</v>
      </c>
    </row>
    <row r="13" spans="1:18" ht="30" customHeight="1" x14ac:dyDescent="0.35">
      <c r="B13" s="158" t="s">
        <v>63</v>
      </c>
      <c r="C13" s="159"/>
      <c r="D13" s="159"/>
      <c r="E13" s="159"/>
      <c r="F13" s="51" t="s">
        <v>98</v>
      </c>
      <c r="G13" s="8">
        <f>IFERROR(VLOOKUP(F13,PositivityGrid,2,FALSE),0)</f>
        <v>2</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35">
      <c r="B18" s="149"/>
      <c r="C18" s="150"/>
      <c r="D18" s="41" t="str">
        <f>"Score: "&amp;G17</f>
        <v>Score: 2</v>
      </c>
      <c r="E18" s="41" t="str">
        <f t="shared" ref="E18:F18" si="0">"Score: "&amp;H17</f>
        <v>Score: 2</v>
      </c>
      <c r="F18" s="42" t="str">
        <f t="shared" si="0"/>
        <v>Score: 2</v>
      </c>
      <c r="J18" s="21"/>
    </row>
    <row r="19" spans="2:10" ht="30" customHeight="1" x14ac:dyDescent="0.35">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35">
      <c r="B20" s="149"/>
      <c r="C20" s="150"/>
      <c r="D20" s="41" t="str">
        <f>"Score: "&amp;G19</f>
        <v>Score: 2</v>
      </c>
      <c r="E20" s="41" t="str">
        <f t="shared" ref="E20" si="2">"Score: "&amp;H19</f>
        <v>Score: 2</v>
      </c>
      <c r="F20" s="42" t="str">
        <f t="shared" ref="F20" si="3">"Score: "&amp;I19</f>
        <v>Score: 2</v>
      </c>
      <c r="J20" s="21"/>
    </row>
    <row r="21" spans="2:10" ht="30" customHeight="1" x14ac:dyDescent="0.35">
      <c r="B21" s="147" t="s">
        <v>71</v>
      </c>
      <c r="C21" s="148"/>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35">
      <c r="B22" s="149"/>
      <c r="C22" s="150"/>
      <c r="D22" s="41" t="str">
        <f>"Score: "&amp;G21</f>
        <v>Score: 2</v>
      </c>
      <c r="E22" s="41" t="str">
        <f t="shared" ref="E22" si="4">"Score: "&amp;H21</f>
        <v>Score: 2</v>
      </c>
      <c r="F22" s="42" t="str">
        <f t="shared" ref="F22" si="5">"Score: "&amp;I21</f>
        <v>Score: 2</v>
      </c>
      <c r="J22" s="21"/>
    </row>
    <row r="23" spans="2:10" ht="30" customHeight="1" x14ac:dyDescent="0.35">
      <c r="B23" s="147" t="s">
        <v>72</v>
      </c>
      <c r="C23" s="148"/>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35">
      <c r="B24" s="149"/>
      <c r="C24" s="150"/>
      <c r="D24" s="41" t="str">
        <f>"Score: "&amp;G23</f>
        <v>Score: 2</v>
      </c>
      <c r="E24" s="41" t="str">
        <f t="shared" ref="E24" si="6">"Score: "&amp;H23</f>
        <v>Score: 2</v>
      </c>
      <c r="F24" s="42" t="str">
        <f t="shared" ref="F24" si="7">"Score: "&amp;I23</f>
        <v>Score: 2</v>
      </c>
      <c r="J24" s="21"/>
    </row>
    <row r="25" spans="2:10" ht="30" customHeight="1" x14ac:dyDescent="0.35">
      <c r="B25" s="147" t="s">
        <v>73</v>
      </c>
      <c r="C25" s="148"/>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35">
      <c r="B26" s="149"/>
      <c r="C26" s="150"/>
      <c r="D26" s="41" t="str">
        <f>"Score: "&amp;G25</f>
        <v>Score: 2</v>
      </c>
      <c r="E26" s="41" t="str">
        <f t="shared" ref="E26" si="8">"Score: "&amp;H25</f>
        <v>Score: 2</v>
      </c>
      <c r="F26" s="42" t="str">
        <f t="shared" ref="F26" si="9">"Score: "&amp;I25</f>
        <v>Score: 2</v>
      </c>
      <c r="J26" s="21"/>
    </row>
    <row r="27" spans="2:10" ht="30" customHeight="1" x14ac:dyDescent="0.35">
      <c r="B27" s="147" t="s">
        <v>74</v>
      </c>
      <c r="C27" s="148"/>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35">
      <c r="B28" s="149"/>
      <c r="C28" s="150"/>
      <c r="D28" s="41" t="str">
        <f>"Score: "&amp;G27</f>
        <v>Score: 2</v>
      </c>
      <c r="E28" s="41" t="str">
        <f t="shared" ref="E28" si="10">"Score: "&amp;H27</f>
        <v>Score: 2</v>
      </c>
      <c r="F28" s="42" t="str">
        <f t="shared" ref="F28" si="11">"Score: "&amp;I27</f>
        <v>Score: 2</v>
      </c>
      <c r="J28" s="21"/>
    </row>
    <row r="29" spans="2:10" ht="30" customHeight="1" x14ac:dyDescent="0.35">
      <c r="B29" s="147" t="s">
        <v>75</v>
      </c>
      <c r="C29" s="148"/>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35">
      <c r="B30" s="149"/>
      <c r="C30" s="150"/>
      <c r="D30" s="41" t="str">
        <f>"Score: "&amp;G29</f>
        <v>Score: 2</v>
      </c>
      <c r="E30" s="41" t="str">
        <f t="shared" ref="E30" si="12">"Score: "&amp;H29</f>
        <v>Score: 2</v>
      </c>
      <c r="F30" s="42" t="str">
        <f t="shared" ref="F30" si="13">"Score: "&amp;I29</f>
        <v>Score: 2</v>
      </c>
      <c r="J30" s="21"/>
    </row>
    <row r="31" spans="2:10" ht="30" customHeight="1" x14ac:dyDescent="0.35">
      <c r="B31" s="147" t="s">
        <v>76</v>
      </c>
      <c r="C31" s="148"/>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35">
      <c r="B32" s="149"/>
      <c r="C32" s="150"/>
      <c r="D32" s="41" t="str">
        <f>"Score: "&amp;G31</f>
        <v>Score: 2</v>
      </c>
      <c r="E32" s="41" t="str">
        <f t="shared" ref="E32" si="14">"Score: "&amp;H31</f>
        <v>Score: 2</v>
      </c>
      <c r="F32" s="42" t="str">
        <f t="shared" ref="F32" si="15">"Score: "&amp;I31</f>
        <v>Score: 2</v>
      </c>
      <c r="J32" s="21"/>
    </row>
    <row r="33" spans="2:11" ht="30" customHeight="1" x14ac:dyDescent="0.35">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35">
      <c r="B34" s="149"/>
      <c r="C34" s="150"/>
      <c r="D34" s="41" t="str">
        <f>"Score: "&amp;G33</f>
        <v>Score: 2</v>
      </c>
      <c r="E34" s="41" t="str">
        <f t="shared" ref="E34" si="16">"Score: "&amp;H33</f>
        <v>Score: 2</v>
      </c>
      <c r="F34" s="42" t="str">
        <f t="shared" ref="F34" si="17">"Score: "&amp;I33</f>
        <v>Score: 2</v>
      </c>
      <c r="J34" s="21"/>
    </row>
    <row r="35" spans="2:11" x14ac:dyDescent="0.35">
      <c r="G35" s="21">
        <f>SUM(G17:G34)</f>
        <v>18</v>
      </c>
      <c r="H35" s="21">
        <f>SUM(H17:H34)</f>
        <v>18</v>
      </c>
      <c r="I35" s="21">
        <f>SUM(I17:I34)</f>
        <v>18</v>
      </c>
      <c r="J35" s="21">
        <f>SUM(J17:J34)</f>
        <v>54</v>
      </c>
      <c r="K35" s="21" t="s">
        <v>78</v>
      </c>
    </row>
    <row r="37" spans="2:11" x14ac:dyDescent="0.35">
      <c r="I37" s="151" t="s">
        <v>58</v>
      </c>
      <c r="J37" s="152"/>
      <c r="K37" s="25">
        <f>J35+G9</f>
        <v>62</v>
      </c>
    </row>
    <row r="38" spans="2:11" x14ac:dyDescent="0.35">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C4" sqref="C4"/>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119</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6</v>
      </c>
    </row>
    <row r="29" spans="2:10" ht="30" customHeight="1" x14ac:dyDescent="0.35">
      <c r="B29" s="161" t="s">
        <v>90</v>
      </c>
      <c r="C29" s="162"/>
      <c r="D29" s="28"/>
      <c r="E29" s="8">
        <f t="shared" ref="E29:E33" si="1">IF($D29="YES",0,2)</f>
        <v>2</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103</v>
      </c>
      <c r="E31" s="8">
        <f t="shared" si="1"/>
        <v>2</v>
      </c>
      <c r="F31" s="72"/>
      <c r="G31" s="72"/>
    </row>
    <row r="32" spans="2:10" ht="30" customHeight="1" x14ac:dyDescent="0.35">
      <c r="B32" s="161"/>
      <c r="C32" s="27" t="s">
        <v>93</v>
      </c>
      <c r="D32" s="66" t="s">
        <v>103</v>
      </c>
      <c r="E32" s="8">
        <f t="shared" si="1"/>
        <v>2</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120</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382812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http://purl.org/dc/dcmitype/"/>
    <ds:schemaRef ds:uri="6d85b80b-1d70-431a-a327-1f7dfc954383"/>
    <ds:schemaRef ds:uri="http://purl.org/dc/elements/1.1/"/>
    <ds:schemaRef ds:uri="http://schemas.microsoft.com/office/2006/metadata/properties"/>
    <ds:schemaRef ds:uri="http://schemas.openxmlformats.org/package/2006/metadata/core-properties"/>
    <ds:schemaRef ds:uri="837d63a7-3344-4425-a45c-e2be52241d42"/>
    <ds:schemaRef ds:uri="http://www.w3.org/XML/1998/namespac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Martin Wilby</Manager>
  <Company>Kirklees Council - School Organisation and Planning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Integrated Impact Assessment Stage 1</dc:title>
  <dc:subject>Equality Impact Assessment</dc:subject>
  <dc:creator>Shahzia Ashraf</dc:creator>
  <cp:keywords>Equality and Impact Assessment, Inclusion and Diversity, Integrated Impact Assessment</cp:keywords>
  <dc:description>reorganisation St Johon's CE Infant school  and Westmoor Primary School</dc:description>
  <cp:lastModifiedBy>Jane Lima</cp:lastModifiedBy>
  <cp:revision/>
  <dcterms:created xsi:type="dcterms:W3CDTF">2016-04-19T12:09:38Z</dcterms:created>
  <dcterms:modified xsi:type="dcterms:W3CDTF">2021-07-16T12:53:19Z</dcterms:modified>
  <cp:category>Inclusion and Diversity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