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hisWorkbook" defaultThemeVersion="124226"/>
  <mc:AlternateContent xmlns:mc="http://schemas.openxmlformats.org/markup-compatibility/2006">
    <mc:Choice Requires="x15">
      <x15ac:absPath xmlns:x15ac="http://schemas.microsoft.com/office/spreadsheetml/2010/11/ac" url="W:\wwwkirkleesgovukbeta\htdocs\beta\delivering-services\pdf\IIAS\adults-health\"/>
    </mc:Choice>
  </mc:AlternateContent>
  <xr:revisionPtr revIDLastSave="0" documentId="13_ncr:1_{A8BEEC7D-C146-4102-BD4B-625E0BF9800A}" xr6:coauthVersionLast="47" xr6:coauthVersionMax="47" xr10:uidLastSave="{00000000-0000-0000-0000-000000000000}"/>
  <bookViews>
    <workbookView xWindow="-120" yWindow="-120" windowWidth="29040" windowHeight="15840" xr2:uid="{00000000-000D-0000-FFFF-FFFF00000000}"/>
  </bookViews>
  <sheets>
    <sheet name="Summary" sheetId="2" r:id="rId1"/>
    <sheet name="Equalities" sheetId="4" r:id="rId2"/>
    <sheet name="Environment" sheetId="8" r:id="rId3"/>
    <sheet name="Engagement" sheetId="5" r:id="rId4"/>
    <sheet name="REF" sheetId="9" state="hidden" r:id="rId5"/>
  </sheets>
  <definedNames>
    <definedName name="ExtentGrid">REF!$A$11:$B$13</definedName>
    <definedName name="ExtentScale">REF!$A$11:$A$13</definedName>
    <definedName name="PositivityGrid">REF!$A$1:$B$6</definedName>
    <definedName name="PositivityScale">REF!$A$1:$A$6</definedName>
    <definedName name="_xlnm.Print_Area" localSheetId="3">Engagement!$B$8:$D$44</definedName>
    <definedName name="_xlnm.Print_Area" localSheetId="2">Environment!$B$8:$F$34</definedName>
    <definedName name="_xlnm.Print_Area" localSheetId="1">Equalities!$B$8:$E$39</definedName>
    <definedName name="_xlnm.Print_Area" localSheetId="0">Summary!$B$8:$J$43</definedName>
    <definedName name="ProposalScore">Summary!$L$44</definedName>
    <definedName name="YesNo">REF!$A$8:$A$9</definedName>
    <definedName name="Z_DBE2B11E_9D1F_4D7D_AAAE_4FF419BB090B_.wvu.Cols" localSheetId="3" hidden="1">Engagement!$E:$J</definedName>
    <definedName name="Z_DBE2B11E_9D1F_4D7D_AAAE_4FF419BB090B_.wvu.Cols" localSheetId="2" hidden="1">Environment!$G:$M</definedName>
    <definedName name="Z_DBE2B11E_9D1F_4D7D_AAAE_4FF419BB090B_.wvu.Cols" localSheetId="1" hidden="1">Equalities!$F:$L</definedName>
    <definedName name="Z_DBE2B11E_9D1F_4D7D_AAAE_4FF419BB090B_.wvu.PrintArea" localSheetId="3" hidden="1">Engagement!$B$8:$D$30</definedName>
    <definedName name="Z_DBE2B11E_9D1F_4D7D_AAAE_4FF419BB090B_.wvu.PrintArea" localSheetId="2" hidden="1">Environment!$B$8:$F$40</definedName>
    <definedName name="Z_DBE2B11E_9D1F_4D7D_AAAE_4FF419BB090B_.wvu.PrintArea" localSheetId="1" hidden="1">Equalities!$B$8:$E$40</definedName>
    <definedName name="Z_DBE2B11E_9D1F_4D7D_AAAE_4FF419BB090B_.wvu.PrintArea" localSheetId="0" hidden="1">Summary!$B$8:$J$40</definedName>
  </definedNames>
  <calcPr calcId="191029"/>
  <customWorkbookViews>
    <customWorkbookView name="Jonathan Nunn - Personal View" guid="{DBE2B11E-9D1F-4D7D-AAAE-4FF419BB090B}" mergeInterval="0" personalView="1" maximized="1" xWindow="-8" yWindow="-8" windowWidth="1296" windowHeight="1000" activeSheetId="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3" i="5" l="1"/>
  <c r="E32" i="5"/>
  <c r="E31" i="5"/>
  <c r="E30" i="5"/>
  <c r="E29" i="5"/>
  <c r="E26" i="5"/>
  <c r="E25" i="5"/>
  <c r="E12" i="5"/>
  <c r="E13" i="5"/>
  <c r="E14" i="5"/>
  <c r="E15" i="5"/>
  <c r="E11" i="5"/>
  <c r="G31" i="8"/>
  <c r="D32" i="8" s="1"/>
  <c r="I33" i="8"/>
  <c r="F34" i="8" s="1"/>
  <c r="H33" i="8"/>
  <c r="E34" i="8" s="1"/>
  <c r="G33" i="8"/>
  <c r="D34" i="8" s="1"/>
  <c r="I31" i="8"/>
  <c r="F32" i="8" s="1"/>
  <c r="H31" i="8"/>
  <c r="E32" i="8" s="1"/>
  <c r="I29" i="8"/>
  <c r="F30" i="8" s="1"/>
  <c r="H29" i="8"/>
  <c r="E30" i="8" s="1"/>
  <c r="G29" i="8"/>
  <c r="D30" i="8" s="1"/>
  <c r="I27" i="8"/>
  <c r="F28" i="8" s="1"/>
  <c r="H27" i="8"/>
  <c r="E28" i="8" s="1"/>
  <c r="G27" i="8"/>
  <c r="D28" i="8" s="1"/>
  <c r="I25" i="8"/>
  <c r="F26" i="8" s="1"/>
  <c r="H25" i="8"/>
  <c r="E26" i="8" s="1"/>
  <c r="G25" i="8"/>
  <c r="D26" i="8" s="1"/>
  <c r="I23" i="8"/>
  <c r="F24" i="8" s="1"/>
  <c r="H23" i="8"/>
  <c r="E24" i="8" s="1"/>
  <c r="G23" i="8"/>
  <c r="D24" i="8" s="1"/>
  <c r="I21" i="8"/>
  <c r="F22" i="8" s="1"/>
  <c r="H21" i="8"/>
  <c r="E22" i="8" s="1"/>
  <c r="G21" i="8"/>
  <c r="D22" i="8" s="1"/>
  <c r="I19" i="8"/>
  <c r="F20" i="8" s="1"/>
  <c r="H19" i="8"/>
  <c r="E20" i="8" s="1"/>
  <c r="G19" i="8"/>
  <c r="D20" i="8" s="1"/>
  <c r="I17" i="8"/>
  <c r="F18" i="8" s="1"/>
  <c r="H17" i="8"/>
  <c r="E18" i="8" s="1"/>
  <c r="G17" i="8"/>
  <c r="D18" i="8" s="1"/>
  <c r="G11" i="8"/>
  <c r="G12" i="8"/>
  <c r="G13" i="8"/>
  <c r="G10" i="8"/>
  <c r="F18" i="4"/>
  <c r="F19" i="4"/>
  <c r="F20" i="4"/>
  <c r="F21" i="4"/>
  <c r="F22" i="4"/>
  <c r="F23" i="4"/>
  <c r="F24" i="4"/>
  <c r="F25" i="4"/>
  <c r="F26" i="4"/>
  <c r="F27" i="4"/>
  <c r="F28" i="4"/>
  <c r="F29" i="4"/>
  <c r="F30" i="4"/>
  <c r="F31" i="4"/>
  <c r="F32" i="4"/>
  <c r="F33" i="4"/>
  <c r="F34" i="4"/>
  <c r="F35" i="4"/>
  <c r="F38" i="4"/>
  <c r="F37" i="4"/>
  <c r="F36" i="4"/>
  <c r="F11" i="4"/>
  <c r="F13" i="4"/>
  <c r="F14" i="4"/>
  <c r="F10" i="4"/>
  <c r="E44" i="5"/>
  <c r="E43" i="5" s="1"/>
  <c r="G31" i="2" s="1"/>
  <c r="F39" i="4"/>
  <c r="E28" i="5" l="1"/>
  <c r="H31" i="2" s="1"/>
  <c r="I31" i="2" s="1"/>
  <c r="E10" i="5"/>
  <c r="H30" i="2" s="1"/>
  <c r="E24" i="5"/>
  <c r="G30" i="2" s="1"/>
  <c r="G9" i="8"/>
  <c r="F41" i="4"/>
  <c r="F42" i="4" s="1"/>
  <c r="E30" i="2" s="1"/>
  <c r="I30" i="2" l="1"/>
  <c r="L38" i="2"/>
  <c r="L39" i="2"/>
  <c r="L40" i="2"/>
  <c r="L41" i="2"/>
  <c r="L43" i="2"/>
  <c r="L37" i="2"/>
  <c r="L44" i="2" l="1"/>
  <c r="D30" i="2" s="1"/>
  <c r="F30" i="2" s="1"/>
  <c r="J30" i="2" s="1"/>
  <c r="J33" i="8"/>
  <c r="J31" i="8"/>
  <c r="J23" i="8"/>
  <c r="J21" i="8"/>
  <c r="J29" i="8" l="1"/>
  <c r="J27" i="8"/>
  <c r="J25" i="8"/>
  <c r="I35" i="8"/>
  <c r="J19" i="8"/>
  <c r="G35" i="8"/>
  <c r="H35" i="8"/>
  <c r="J17" i="8"/>
  <c r="J35" i="8" l="1"/>
  <c r="K37" i="8" s="1"/>
  <c r="K38" i="8" s="1"/>
  <c r="E31" i="2" s="1"/>
  <c r="F31" i="2" s="1"/>
  <c r="J31" i="2" s="1"/>
</calcChain>
</file>

<file path=xl/sharedStrings.xml><?xml version="1.0" encoding="utf-8"?>
<sst xmlns="http://schemas.openxmlformats.org/spreadsheetml/2006/main" count="229" uniqueCount="121">
  <si>
    <t>EIA STAGE 1 – SCREENING ASSESSMENT</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</si>
  <si>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</si>
  <si>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PROJECT DETAILS</t>
  </si>
  <si>
    <t>Name of project or policy:</t>
  </si>
  <si>
    <t>Directorate:</t>
  </si>
  <si>
    <t>Senior Officer responsible for policy/service:</t>
  </si>
  <si>
    <t>Service:</t>
  </si>
  <si>
    <t>Lead Officer responsible for EIA:</t>
  </si>
  <si>
    <t>Specific Service Area/Policy:</t>
  </si>
  <si>
    <t>Date of EIA (Stage 1):</t>
  </si>
  <si>
    <t>Brief outline of proposal and the overall aims/purpose of making this change:</t>
  </si>
  <si>
    <t>ASSESSMENT SUMMARY</t>
  </si>
  <si>
    <t>Theme</t>
  </si>
  <si>
    <t>Calculated Scores</t>
  </si>
  <si>
    <t>Stage 2 Assessment Required</t>
  </si>
  <si>
    <t>Proposal</t>
  </si>
  <si>
    <t>Impact</t>
  </si>
  <si>
    <t>P + I</t>
  </si>
  <si>
    <t>Mitigation</t>
  </si>
  <si>
    <t>Evidence</t>
  </si>
  <si>
    <t>M + E</t>
  </si>
  <si>
    <t>Equalities</t>
  </si>
  <si>
    <t>Environment</t>
  </si>
  <si>
    <t>NATURE OF CHANGE</t>
  </si>
  <si>
    <t>WHAT IS YOUR PROPOSAL?</t>
  </si>
  <si>
    <t>Please select YES or NO</t>
  </si>
  <si>
    <t>Yes =</t>
  </si>
  <si>
    <t>Score</t>
  </si>
  <si>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</si>
  <si>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</si>
  <si>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</si>
  <si>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</si>
  <si>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</si>
  <si>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</si>
  <si>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Max</t>
  </si>
  <si>
    <t>WHAT LEVEL OF IMPACT DO YOU THINK YOUR PROPOSAL WILL HAVE ON…</t>
  </si>
  <si>
    <t>Level of Impact</t>
  </si>
  <si>
    <t>Please select from drop down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</si>
  <si>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</si>
  <si>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</si>
  <si>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t>Please tell us which area/ward will be affected:</t>
  </si>
  <si>
    <r>
      <t>Residents</t>
    </r>
    <r>
      <rPr>
        <sz val="11"/>
        <color rgb="FF000000"/>
        <rFont val="Arial"/>
        <family val="2"/>
      </rPr>
      <t xml:space="preserve"> across Kirklees? (i.e. most/all local people)</t>
    </r>
  </si>
  <si>
    <r>
      <t xml:space="preserve">Existing </t>
    </r>
    <r>
      <rPr>
        <b/>
        <sz val="11"/>
        <color rgb="FF000000"/>
        <rFont val="Arial"/>
        <family val="2"/>
      </rPr>
      <t>service users</t>
    </r>
    <r>
      <rPr>
        <sz val="11"/>
        <color rgb="FF000000"/>
        <rFont val="Arial"/>
        <family val="2"/>
      </rPr>
      <t>?</t>
    </r>
  </si>
  <si>
    <r>
      <t xml:space="preserve">Each of the following </t>
    </r>
    <r>
      <rPr>
        <b/>
        <sz val="11"/>
        <color theme="0"/>
        <rFont val="Arial"/>
        <family val="2"/>
      </rPr>
      <t>groups</t>
    </r>
    <r>
      <rPr>
        <sz val="11"/>
        <color theme="0"/>
        <rFont val="Arial"/>
        <family val="2"/>
      </rPr>
      <t>?</t>
    </r>
  </si>
  <si>
    <t>(Think about how your proposal might affect, either positively or negatively, any individuals/communities. Please consider the impact for both employees and residents - within these protected characteristic groups).</t>
  </si>
  <si>
    <t>…age</t>
  </si>
  <si>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</si>
  <si>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</si>
  <si>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…disability</t>
  </si>
  <si>
    <t>…gender reassignment</t>
  </si>
  <si>
    <t>…marriage/ civil partnership</t>
  </si>
  <si>
    <t>…pregnancy &amp; maternity</t>
  </si>
  <si>
    <t>…race</t>
  </si>
  <si>
    <t>…religion &amp;  belief</t>
  </si>
  <si>
    <t>…sex</t>
  </si>
  <si>
    <t>…sexual orientation</t>
  </si>
  <si>
    <t>…those in poverty or low-come</t>
  </si>
  <si>
    <t>…unpaid carers</t>
  </si>
  <si>
    <t>Page Total</t>
  </si>
  <si>
    <t>Scaled to 10</t>
  </si>
  <si>
    <r>
      <t xml:space="preserve">Kirklees Council's </t>
    </r>
    <r>
      <rPr>
        <b/>
        <sz val="11"/>
        <color rgb="FF000000"/>
        <rFont val="Arial"/>
        <family val="2"/>
      </rPr>
      <t>internal practices</t>
    </r>
    <r>
      <rPr>
        <sz val="11"/>
        <color rgb="FF000000"/>
        <rFont val="Arial"/>
        <family val="2"/>
      </rPr>
      <t>?</t>
    </r>
  </si>
  <si>
    <r>
      <t xml:space="preserve">Lifestyles of </t>
    </r>
    <r>
      <rPr>
        <b/>
        <sz val="11"/>
        <color rgb="FF000000"/>
        <rFont val="Arial"/>
        <family val="2"/>
      </rPr>
      <t>those who live and work in</t>
    </r>
    <r>
      <rPr>
        <sz val="11"/>
        <color rgb="FF000000"/>
        <rFont val="Arial"/>
        <family val="2"/>
      </rPr>
      <t xml:space="preserve"> Kirklees?</t>
    </r>
  </si>
  <si>
    <r>
      <rPr>
        <b/>
        <sz val="11"/>
        <color rgb="FF000000"/>
        <rFont val="Arial"/>
        <family val="2"/>
      </rPr>
      <t>Practices of suppliers</t>
    </r>
    <r>
      <rPr>
        <sz val="11"/>
        <color rgb="FF000000"/>
        <rFont val="Arial"/>
        <family val="2"/>
      </rPr>
      <t xml:space="preserve"> to Kirklees council?</t>
    </r>
  </si>
  <si>
    <r>
      <rPr>
        <b/>
        <sz val="11"/>
        <color rgb="FF000000"/>
        <rFont val="Arial"/>
        <family val="2"/>
      </rPr>
      <t xml:space="preserve">Practices of other partners </t>
    </r>
    <r>
      <rPr>
        <sz val="11"/>
        <color rgb="FF000000"/>
        <rFont val="Arial"/>
        <family val="2"/>
      </rPr>
      <t>of Kirklees council?</t>
    </r>
  </si>
  <si>
    <r>
      <t xml:space="preserve">Each of the following </t>
    </r>
    <r>
      <rPr>
        <b/>
        <sz val="11"/>
        <color theme="0"/>
        <rFont val="Arial"/>
        <family val="2"/>
      </rPr>
      <t>environmental themes</t>
    </r>
    <r>
      <rPr>
        <sz val="11"/>
        <color theme="0"/>
        <rFont val="Arial"/>
        <family val="2"/>
      </rPr>
      <t>? (Please select from the drop down list)</t>
    </r>
  </si>
  <si>
    <t>People</t>
  </si>
  <si>
    <t>Partners</t>
  </si>
  <si>
    <t>Places</t>
  </si>
  <si>
    <t>Total</t>
  </si>
  <si>
    <t>…clean air (including Climate Changing Gases)</t>
  </si>
  <si>
    <t>…Clean and plentiful water</t>
  </si>
  <si>
    <t>… Wildlife and habitats</t>
  </si>
  <si>
    <t>…Resilience to harm from environmental hazards</t>
  </si>
  <si>
    <t>… Sustainability and efficiency of use of resources from nature</t>
  </si>
  <si>
    <t>…Beauty, heritage and engagement with the natural environment</t>
  </si>
  <si>
    <t>… Resilience to the effects of climate change</t>
  </si>
  <si>
    <t>…Production, recycling or disposal of waste</t>
  </si>
  <si>
    <t>… Exposure to chemicals</t>
  </si>
  <si>
    <t>Totals</t>
  </si>
  <si>
    <t>HOW ARE YOU USING ADVICE AND EVIDENCE/INTELLIGENCE TO HELP YOU?</t>
  </si>
  <si>
    <t>Equality Themes</t>
  </si>
  <si>
    <r>
      <t xml:space="preserve">Have you taken any </t>
    </r>
    <r>
      <rPr>
        <b/>
        <sz val="11"/>
        <color rgb="FF000000"/>
        <rFont val="Arial"/>
        <family val="2"/>
      </rPr>
      <t>specialist advice</t>
    </r>
    <r>
      <rPr>
        <sz val="11"/>
        <color rgb="FF000000"/>
        <rFont val="Arial"/>
        <family val="2"/>
      </rPr>
      <t xml:space="preserve"> linked to your proposal? (Legal, HR etc)?</t>
    </r>
  </si>
  <si>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</si>
  <si>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</si>
  <si>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</si>
  <si>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</si>
  <si>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</si>
  <si>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outlined on the different groups of people?</t>
  </si>
  <si>
    <t>To what extent do you feel you have considered your Public Sector Equality Duty?</t>
  </si>
  <si>
    <t>Environmental Themes</t>
  </si>
  <si>
    <r>
      <t xml:space="preserve">Have you taken any </t>
    </r>
    <r>
      <rPr>
        <b/>
        <sz val="11"/>
        <color rgb="FF000000"/>
        <rFont val="Arial"/>
        <family val="2"/>
      </rPr>
      <t>specialist advice</t>
    </r>
    <r>
      <rPr>
        <sz val="11"/>
        <color rgb="FF000000"/>
        <rFont val="Arial"/>
        <family val="2"/>
      </rPr>
      <t xml:space="preserve"> linked to your proposal?</t>
    </r>
  </si>
  <si>
    <t>…Kirklees Council practices?</t>
  </si>
  <si>
    <t>…resident and worker lifestyles?</t>
  </si>
  <si>
    <t>…Practices of Supplier to Kirklees Council?</t>
  </si>
  <si>
    <t>…Practices of other Kirklees Council partners?</t>
  </si>
  <si>
    <t>To what extent do you feel you are able to mitigate any potential negative impact of your proposal on the environmtenal issues identified?</t>
  </si>
  <si>
    <t>Very Positive</t>
  </si>
  <si>
    <t>Positive</t>
  </si>
  <si>
    <t>Neutral</t>
  </si>
  <si>
    <t>Negative</t>
  </si>
  <si>
    <t>Very negative</t>
  </si>
  <si>
    <t>Not known</t>
  </si>
  <si>
    <t>Yes</t>
  </si>
  <si>
    <t>No</t>
  </si>
  <si>
    <t>FULLY</t>
  </si>
  <si>
    <t>TO SOME EXTENT</t>
  </si>
  <si>
    <t>NOT AT ALL</t>
  </si>
  <si>
    <t>Please list your environmental evidence/intelligence here [you can include hyperlinks to files/research/websites]:</t>
  </si>
  <si>
    <r>
      <t xml:space="preserve">Please list your </t>
    </r>
    <r>
      <rPr>
        <b/>
        <sz val="11"/>
        <color rgb="FF000000"/>
        <rFont val="Arial"/>
        <family val="2"/>
      </rPr>
      <t>equalities</t>
    </r>
    <r>
      <rPr>
        <sz val="11"/>
        <color rgb="FF000000"/>
        <rFont val="Arial"/>
        <family val="2"/>
      </rPr>
      <t xml:space="preserve"> evidence/intelligence here [you can include hyperlinks to files/research/websites]:</t>
    </r>
  </si>
  <si>
    <t xml:space="preserve">Mental Health Peer Brokerage Review </t>
  </si>
  <si>
    <t xml:space="preserve">Adults, Health and Communitites </t>
  </si>
  <si>
    <t>Christina McCool</t>
  </si>
  <si>
    <t xml:space="preserve">Mentale Health Services </t>
  </si>
  <si>
    <t>Tony Bacon</t>
  </si>
  <si>
    <t xml:space="preserve">Menatl Health Peer Brokerage team </t>
  </si>
  <si>
    <t>YES</t>
  </si>
  <si>
    <t>NO</t>
  </si>
  <si>
    <t>Kirklees Wide</t>
  </si>
  <si>
    <t xml:space="preserve">The ending of this contract will not have any direct environmental impacts. 
</t>
  </si>
  <si>
    <t xml:space="preserve">The pilot for this contract change has been in place since 2020, however due to Covid delays and staffing issues the work did not commence until Oct 2022. Contract monitoring has identified very low number of referrals. 3 individuals have used the service in the last quarter and 6 referrals made since Jan 23. Since the change to the service was made alternative services have become available which complete a similar function, i.e. Community Plus, Social Prescribers, Peer Support workers within the assessment teams and the Recovery College. As a result it is not felt that ending the pilot at review will have a significant impact of the deliverly of services to the individuals who use the service. </t>
  </si>
  <si>
    <t xml:space="preserve"> The Peer Brokerage Service, provided by Touchstone has been a commissioned service in place since Oct 2013 and was re-commissioned in 2017. The aim of the service was to connect peers who have lived experience with individuals who have been identified as having support needs under the Care Act and have chosen to access a direct payment to meet these. Peer Brokerage support the service user to design a care plan that can meet their needs.
Whilst the service has offered success and positive outcomes, the numbers accessing the provision for support in utilising their Direct Payment has decreased. Developments in teams such as Support Options and the growth in understanding around adult social care in the mental health assessment teams, have also enabled individuals to receive greater support through the process. Prior to Covid other opportunities for utilising and re-designing the service were identified through contract monitoring processes and as highlighted by other commissioned service providers. The pilot service would support people to access services through support offered by peers with lived experience where the individual may struggle to make the steps into the services that might support in improving their mental health.
The introduction of the new service has been delayed, not least because of Covid but also due to staff recruitment issues but has now been in place since October 22. The numbers accessing for Direct Payment support has remained low with only 3 people utilising this provision at the end of the last monitoring period (Oct - Dec 22), whilst the numbers beginning to access for the re-designed provision are increasing slowly, numbers are still low, with 4 referrals being made during the Oct - Dec quarter and a 6 being made since Jan 23. 
There is expectation that a review of this pilot provision is made, with a decision to be made on future commissioning intent. This will need to allow for contractual 3 month notice to be served if the service is to cease in at the end of Sept 23. 
There is potential that individuals could receive support from other means, such as the social prescribers in the Wellbeing Service, Support options and via the Peer Support Workers based in assessment teams funded by the ICB.  
On review – having completed Stage 1 IIA we are aware Stage 2 is required, however until consultation and engagement with key stakeholders takes place we cannot complete this. To confirm, no decisions to change any service delivery will be made until Stage 2 has been completed.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</si>
</sst>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2"/>
      <color theme="1"/>
      <name val="Arial"/>
      <family val="2"/>
    </font>
    <font>
      <sz val="11"/>
      <color theme="1"/>
      <name val="Arial"/>
      <family val="2"/>
    </font>
    <font>
      <b/>
      <sz val="11"/>
      <color theme="1"/>
      <name val="Arial"/>
      <family val="2"/>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sz val="11"/>
      <color theme="0"/>
      <name val="Arial"/>
      <family val="2"/>
    </font>
    <font>
      <b/>
      <sz val="12"/>
      <color theme="0"/>
      <name val="Arial"/>
      <family val="2"/>
    </font>
    <font>
      <b/>
      <sz val="16"/>
      <color theme="0"/>
      <name val="Arial"/>
      <family val="2"/>
    </font>
    <font>
      <b/>
      <sz val="11"/>
      <color theme="0"/>
      <name val="Arial"/>
      <family val="2"/>
    </font>
    <font>
      <i/>
      <sz val="8"/>
      <color theme="0"/>
      <name val="Arial"/>
      <family val="2"/>
    </font>
    <font>
      <sz val="11"/>
      <name val="Arial"/>
      <family val="2"/>
    </font>
    <font>
      <sz val="16"/>
      <name val="Arial"/>
      <family val="2"/>
    </font>
    <font>
      <i/>
      <sz val="8"/>
      <color rgb="FFFF0000"/>
      <name val="Arial"/>
      <family val="2"/>
    </font>
    <font>
      <sz val="6"/>
      <color theme="1"/>
      <name val="Arial"/>
      <family val="2"/>
    </font>
    <font>
      <sz val="6"/>
      <color rgb="FF000000"/>
      <name val="Arial"/>
      <family val="2"/>
    </font>
    <font>
      <sz val="6"/>
      <name val="Arial"/>
      <family val="2"/>
    </font>
    <font>
      <sz val="16"/>
      <color theme="1"/>
      <name val="Arial"/>
      <family val="2"/>
    </font>
    <font>
      <sz val="16"/>
      <color rgb="FF000000"/>
      <name val="Arial"/>
      <family val="2"/>
    </font>
    <font>
      <b/>
      <sz val="11"/>
      <name val="Arial"/>
      <family val="2"/>
    </font>
    <font>
      <b/>
      <sz val="14"/>
      <color rgb="FF008DA9"/>
      <name val="Arial"/>
      <family val="2"/>
    </font>
    <font>
      <sz val="18"/>
      <color theme="1"/>
      <name val="Arial"/>
      <family val="2"/>
    </font>
    <font>
      <sz val="8"/>
      <color theme="1"/>
      <name val="Arial"/>
      <family val="2"/>
    </font>
    <font>
      <sz val="10"/>
      <name val="Arial"/>
      <family val="2"/>
    </font>
  </fonts>
  <fills count="6">
    <fill>
      <patternFill patternType="none"/>
    </fill>
    <fill>
      <patternFill patternType="gray125"/>
    </fill>
    <fill>
      <patternFill patternType="solid">
        <fgColor rgb="FFFFFFFF"/>
        <bgColor indexed="64"/>
      </patternFill>
    </fill>
    <fill>
      <patternFill patternType="solid">
        <fgColor rgb="FF019DB6"/>
        <bgColor indexed="64"/>
      </patternFill>
    </fill>
    <fill>
      <patternFill patternType="solid">
        <fgColor rgb="FF008DA9"/>
        <bgColor indexed="64"/>
      </patternFill>
    </fill>
    <fill>
      <patternFill patternType="solid">
        <fgColor theme="0" tint="-0.249977111117893"/>
        <bgColor indexed="64"/>
      </patternFill>
    </fill>
  </fills>
  <borders count="5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008DA9"/>
      </bottom>
      <diagonal/>
    </border>
    <border>
      <left/>
      <right style="thin">
        <color rgb="FF008DA9"/>
      </right>
      <top/>
      <bottom/>
      <diagonal/>
    </border>
    <border>
      <left style="thin">
        <color rgb="FF008DA9"/>
      </left>
      <right style="thin">
        <color rgb="FF008DA9"/>
      </right>
      <top/>
      <bottom/>
      <diagonal/>
    </border>
    <border>
      <left style="thin">
        <color rgb="FF008DA9"/>
      </left>
      <right/>
      <top/>
      <bottom/>
      <diagonal/>
    </border>
    <border>
      <left/>
      <right style="thin">
        <color rgb="FF008DA9"/>
      </right>
      <top/>
      <bottom style="thin">
        <color rgb="FF008DA9"/>
      </bottom>
      <diagonal/>
    </border>
    <border>
      <left style="thin">
        <color rgb="FF008DA9"/>
      </left>
      <right style="thin">
        <color rgb="FF008DA9"/>
      </right>
      <top/>
      <bottom style="thin">
        <color rgb="FF008DA9"/>
      </bottom>
      <diagonal/>
    </border>
    <border>
      <left style="thin">
        <color rgb="FF008DA9"/>
      </left>
      <right/>
      <top/>
      <bottom style="thin">
        <color rgb="FF008DA9"/>
      </bottom>
      <diagonal/>
    </border>
    <border>
      <left style="thin">
        <color rgb="FF008DA9"/>
      </left>
      <right/>
      <top style="thin">
        <color rgb="FF008DA9"/>
      </top>
      <bottom/>
      <diagonal/>
    </border>
    <border>
      <left/>
      <right/>
      <top style="thin">
        <color rgb="FF008DA9"/>
      </top>
      <bottom/>
      <diagonal/>
    </border>
    <border>
      <left/>
      <right style="thin">
        <color rgb="FF008DA9"/>
      </right>
      <top style="thin">
        <color rgb="FF008DA9"/>
      </top>
      <bottom/>
      <diagonal/>
    </border>
    <border>
      <left style="thin">
        <color rgb="FF008DA9"/>
      </left>
      <right/>
      <top style="thin">
        <color rgb="FF008DA9"/>
      </top>
      <bottom style="dashed">
        <color rgb="FF008DA9"/>
      </bottom>
      <diagonal/>
    </border>
    <border>
      <left/>
      <right/>
      <top style="thin">
        <color rgb="FF008DA9"/>
      </top>
      <bottom style="dashed">
        <color rgb="FF008DA9"/>
      </bottom>
      <diagonal/>
    </border>
    <border>
      <left/>
      <right style="thin">
        <color rgb="FF008DA9"/>
      </right>
      <top style="thin">
        <color rgb="FF008DA9"/>
      </top>
      <bottom style="dashed">
        <color rgb="FF008DA9"/>
      </bottom>
      <diagonal/>
    </border>
    <border>
      <left style="thin">
        <color rgb="FF008DA9"/>
      </left>
      <right/>
      <top style="dashed">
        <color rgb="FF008DA9"/>
      </top>
      <bottom style="dashed">
        <color rgb="FF008DA9"/>
      </bottom>
      <diagonal/>
    </border>
    <border>
      <left/>
      <right/>
      <top style="dashed">
        <color rgb="FF008DA9"/>
      </top>
      <bottom style="dashed">
        <color rgb="FF008DA9"/>
      </bottom>
      <diagonal/>
    </border>
    <border>
      <left/>
      <right style="thin">
        <color rgb="FF008DA9"/>
      </right>
      <top style="dashed">
        <color rgb="FF008DA9"/>
      </top>
      <bottom style="dashed">
        <color rgb="FF008DA9"/>
      </bottom>
      <diagonal/>
    </border>
    <border>
      <left style="thin">
        <color rgb="FF008DA9"/>
      </left>
      <right/>
      <top style="dashed">
        <color rgb="FF008DA9"/>
      </top>
      <bottom style="thin">
        <color rgb="FF008DA9"/>
      </bottom>
      <diagonal/>
    </border>
    <border>
      <left/>
      <right/>
      <top style="dashed">
        <color rgb="FF008DA9"/>
      </top>
      <bottom style="thin">
        <color rgb="FF008DA9"/>
      </bottom>
      <diagonal/>
    </border>
    <border>
      <left/>
      <right style="thin">
        <color rgb="FF008DA9"/>
      </right>
      <top style="dashed">
        <color rgb="FF008DA9"/>
      </top>
      <bottom style="thin">
        <color rgb="FF008DA9"/>
      </bottom>
      <diagonal/>
    </border>
    <border>
      <left style="thin">
        <color rgb="FF008DA9"/>
      </left>
      <right/>
      <top style="thin">
        <color rgb="FF008DA9"/>
      </top>
      <bottom style="thin">
        <color rgb="FF008DA9"/>
      </bottom>
      <diagonal/>
    </border>
    <border>
      <left/>
      <right/>
      <top style="thin">
        <color rgb="FF008DA9"/>
      </top>
      <bottom style="thin">
        <color rgb="FF008DA9"/>
      </bottom>
      <diagonal/>
    </border>
    <border>
      <left/>
      <right style="thin">
        <color rgb="FF008DA9"/>
      </right>
      <top style="thin">
        <color rgb="FF008DA9"/>
      </top>
      <bottom style="thin">
        <color rgb="FF008DA9"/>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rgb="FF008DA9"/>
      </left>
      <right style="thin">
        <color theme="0"/>
      </right>
      <top style="thin">
        <color rgb="FF008DA9"/>
      </top>
      <bottom/>
      <diagonal/>
    </border>
    <border>
      <left style="thin">
        <color theme="0"/>
      </left>
      <right style="thin">
        <color theme="0"/>
      </right>
      <top style="thin">
        <color rgb="FF008DA9"/>
      </top>
      <bottom/>
      <diagonal/>
    </border>
    <border>
      <left style="thin">
        <color theme="0"/>
      </left>
      <right style="thin">
        <color rgb="FF008DA9"/>
      </right>
      <top style="thin">
        <color rgb="FF008DA9"/>
      </top>
      <bottom/>
      <diagonal/>
    </border>
    <border>
      <left style="thin">
        <color rgb="FF008DA9"/>
      </left>
      <right style="thin">
        <color theme="0"/>
      </right>
      <top/>
      <bottom/>
      <diagonal/>
    </border>
    <border>
      <left style="thin">
        <color theme="0"/>
      </left>
      <right style="thin">
        <color rgb="FF008DA9"/>
      </right>
      <top/>
      <bottom/>
      <diagonal/>
    </border>
    <border>
      <left style="thin">
        <color rgb="FF008DA9"/>
      </left>
      <right style="thin">
        <color theme="0"/>
      </right>
      <top style="thin">
        <color theme="0"/>
      </top>
      <bottom style="thin">
        <color theme="0"/>
      </bottom>
      <diagonal/>
    </border>
    <border>
      <left style="thin">
        <color theme="0"/>
      </left>
      <right style="thin">
        <color rgb="FF008DA9"/>
      </right>
      <top style="thin">
        <color theme="0"/>
      </top>
      <bottom style="thin">
        <color theme="0"/>
      </bottom>
      <diagonal/>
    </border>
    <border>
      <left style="thin">
        <color rgb="FF008DA9"/>
      </left>
      <right style="thin">
        <color theme="0"/>
      </right>
      <top style="thin">
        <color theme="0"/>
      </top>
      <bottom style="thin">
        <color rgb="FF008DA9"/>
      </bottom>
      <diagonal/>
    </border>
    <border>
      <left style="thin">
        <color theme="0"/>
      </left>
      <right style="thin">
        <color theme="0"/>
      </right>
      <top style="thin">
        <color theme="0"/>
      </top>
      <bottom style="thin">
        <color rgb="FF008DA9"/>
      </bottom>
      <diagonal/>
    </border>
    <border>
      <left style="thin">
        <color theme="0"/>
      </left>
      <right style="thin">
        <color rgb="FF008DA9"/>
      </right>
      <top style="thin">
        <color theme="0"/>
      </top>
      <bottom style="thin">
        <color rgb="FF008DA9"/>
      </bottom>
      <diagonal/>
    </border>
    <border>
      <left style="thin">
        <color rgb="FF008DA9"/>
      </left>
      <right style="thin">
        <color theme="0"/>
      </right>
      <top/>
      <bottom style="thin">
        <color rgb="FF008DA9"/>
      </bottom>
      <diagonal/>
    </border>
    <border>
      <left style="thin">
        <color theme="0"/>
      </left>
      <right style="thin">
        <color theme="0"/>
      </right>
      <top/>
      <bottom style="thin">
        <color rgb="FF008DA9"/>
      </bottom>
      <diagonal/>
    </border>
    <border>
      <left style="thin">
        <color theme="0"/>
      </left>
      <right style="thin">
        <color rgb="FF008DA9"/>
      </right>
      <top/>
      <bottom style="thin">
        <color rgb="FF008DA9"/>
      </bottom>
      <diagonal/>
    </border>
    <border>
      <left style="thin">
        <color rgb="FF008DA9"/>
      </left>
      <right/>
      <top style="thin">
        <color rgb="FF008DA9"/>
      </top>
      <bottom style="dotted">
        <color rgb="FF008DA9"/>
      </bottom>
      <diagonal/>
    </border>
    <border>
      <left/>
      <right/>
      <top style="thin">
        <color rgb="FF008DA9"/>
      </top>
      <bottom style="dotted">
        <color rgb="FF008DA9"/>
      </bottom>
      <diagonal/>
    </border>
    <border>
      <left/>
      <right style="thin">
        <color rgb="FF008DA9"/>
      </right>
      <top style="thin">
        <color rgb="FF008DA9"/>
      </top>
      <bottom style="dotted">
        <color rgb="FF008DA9"/>
      </bottom>
      <diagonal/>
    </border>
    <border>
      <left style="thin">
        <color rgb="FF008DA9"/>
      </left>
      <right/>
      <top style="dotted">
        <color rgb="FF008DA9"/>
      </top>
      <bottom style="dotted">
        <color rgb="FF008DA9"/>
      </bottom>
      <diagonal/>
    </border>
    <border>
      <left/>
      <right/>
      <top style="dotted">
        <color rgb="FF008DA9"/>
      </top>
      <bottom style="dotted">
        <color rgb="FF008DA9"/>
      </bottom>
      <diagonal/>
    </border>
    <border>
      <left/>
      <right style="thin">
        <color rgb="FF008DA9"/>
      </right>
      <top style="dotted">
        <color rgb="FF008DA9"/>
      </top>
      <bottom style="dotted">
        <color rgb="FF008DA9"/>
      </bottom>
      <diagonal/>
    </border>
    <border>
      <left style="thin">
        <color rgb="FF008DA9"/>
      </left>
      <right/>
      <top style="dotted">
        <color rgb="FF008DA9"/>
      </top>
      <bottom style="thin">
        <color rgb="FF008DA9"/>
      </bottom>
      <diagonal/>
    </border>
    <border>
      <left/>
      <right/>
      <top style="dotted">
        <color rgb="FF008DA9"/>
      </top>
      <bottom style="thin">
        <color rgb="FF008DA9"/>
      </bottom>
      <diagonal/>
    </border>
    <border>
      <left/>
      <right style="thin">
        <color rgb="FF008DA9"/>
      </right>
      <top style="dotted">
        <color rgb="FF008DA9"/>
      </top>
      <bottom style="thin">
        <color rgb="FF008DA9"/>
      </bottom>
      <diagonal/>
    </border>
    <border>
      <left style="thin">
        <color rgb="FF008DA9"/>
      </left>
      <right/>
      <top style="dotted">
        <color rgb="FF008DA9"/>
      </top>
      <bottom/>
      <diagonal/>
    </border>
    <border>
      <left/>
      <right/>
      <top style="dotted">
        <color rgb="FF008DA9"/>
      </top>
      <bottom/>
      <diagonal/>
    </border>
    <border>
      <left/>
      <right style="thin">
        <color rgb="FF008DA9"/>
      </right>
      <top style="dotted">
        <color rgb="FF008DA9"/>
      </top>
      <bottom/>
      <diagonal/>
    </border>
  </borders>
  <cellStyleXfs count="1">
    <xf numFmtId="0" fontId="0" fillId="0" borderId="0"/>
  </cellStyleXfs>
  <cellXfs count="190">
    <xf numFmtId="0" fontId="0" fillId="0" borderId="0" xfId="0"/>
    <xf numFmtId="0" fontId="2" fillId="0" borderId="0" xfId="0" applyFont="1"/>
    <xf numFmtId="0" fontId="2" fillId="0" borderId="0" xfId="0" applyFont="1" applyAlignment="1">
      <alignment horizontal="left"/>
    </xf>
    <xf numFmtId="0" fontId="7" fillId="0" borderId="0" xfId="0" applyFont="1"/>
    <xf numFmtId="0" fontId="1" fillId="0" borderId="0" xfId="0" applyFont="1" applyFill="1" applyBorder="1" applyAlignment="1">
      <alignment vertical="center" wrapText="1"/>
    </xf>
    <xf numFmtId="0" fontId="12" fillId="4" borderId="0" xfId="0" applyFont="1" applyFill="1"/>
    <xf numFmtId="0" fontId="10" fillId="4" borderId="0" xfId="0" applyFont="1" applyFill="1"/>
    <xf numFmtId="0" fontId="10" fillId="3" borderId="0" xfId="0" applyFont="1" applyFill="1" applyBorder="1" applyAlignment="1">
      <alignment horizontal="center" vertical="center" wrapText="1"/>
    </xf>
    <xf numFmtId="0" fontId="15" fillId="0" borderId="0" xfId="0" applyFont="1"/>
    <xf numFmtId="0" fontId="18" fillId="0" borderId="0" xfId="0" applyFont="1"/>
    <xf numFmtId="0" fontId="20" fillId="0" borderId="0" xfId="0" applyFont="1"/>
    <xf numFmtId="0" fontId="21" fillId="0" borderId="0" xfId="0" applyFont="1"/>
    <xf numFmtId="0" fontId="16" fillId="0" borderId="0" xfId="0" applyFont="1"/>
    <xf numFmtId="0" fontId="18" fillId="0" borderId="0" xfId="0" applyFont="1" applyBorder="1"/>
    <xf numFmtId="0" fontId="21" fillId="0" borderId="0" xfId="0" applyFont="1" applyBorder="1"/>
    <xf numFmtId="0" fontId="4" fillId="0" borderId="21" xfId="0" applyFont="1" applyBorder="1" applyAlignment="1">
      <alignment vertical="center" wrapText="1"/>
    </xf>
    <xf numFmtId="0" fontId="10" fillId="3" borderId="25" xfId="0" applyFont="1" applyFill="1" applyBorder="1" applyAlignment="1">
      <alignment horizontal="center" vertical="center" wrapText="1"/>
    </xf>
    <xf numFmtId="0" fontId="13" fillId="3" borderId="25" xfId="0" applyFont="1" applyFill="1" applyBorder="1" applyAlignment="1">
      <alignment horizontal="center" vertical="center"/>
    </xf>
    <xf numFmtId="0" fontId="2" fillId="0" borderId="16" xfId="0" applyFont="1" applyBorder="1" applyAlignment="1">
      <alignment horizontal="center" vertical="center"/>
    </xf>
    <xf numFmtId="0" fontId="17" fillId="3" borderId="23" xfId="0" applyFont="1" applyFill="1" applyBorder="1" applyAlignment="1">
      <alignment horizontal="center" vertical="center" wrapText="1"/>
    </xf>
    <xf numFmtId="0" fontId="17" fillId="3" borderId="24" xfId="0" applyFont="1" applyFill="1" applyBorder="1" applyAlignment="1">
      <alignment horizontal="center" vertical="center" wrapText="1"/>
    </xf>
    <xf numFmtId="0" fontId="23" fillId="0" borderId="0" xfId="0" applyFont="1"/>
    <xf numFmtId="0" fontId="24" fillId="0" borderId="0" xfId="0" applyFont="1"/>
    <xf numFmtId="0" fontId="18" fillId="0" borderId="0" xfId="0" applyFont="1" applyBorder="1" applyAlignment="1">
      <alignment vertical="center"/>
    </xf>
    <xf numFmtId="0" fontId="23" fillId="0" borderId="0" xfId="0" applyFont="1" applyAlignment="1">
      <alignment horizontal="center"/>
    </xf>
    <xf numFmtId="0" fontId="15" fillId="0" borderId="3" xfId="0" applyFont="1" applyBorder="1"/>
    <xf numFmtId="0" fontId="4" fillId="0" borderId="15" xfId="0" applyFont="1" applyBorder="1" applyAlignment="1">
      <alignment vertical="center" wrapText="1"/>
    </xf>
    <xf numFmtId="0" fontId="4" fillId="0" borderId="18" xfId="0" applyFont="1" applyBorder="1" applyAlignment="1">
      <alignment vertical="center" wrapText="1"/>
    </xf>
    <xf numFmtId="0" fontId="2" fillId="0" borderId="5" xfId="0" applyFont="1" applyBorder="1" applyAlignment="1">
      <alignment horizontal="center"/>
    </xf>
    <xf numFmtId="0" fontId="23" fillId="0" borderId="0" xfId="0" applyFont="1" applyBorder="1"/>
    <xf numFmtId="0" fontId="25" fillId="0" borderId="0" xfId="0" applyFont="1"/>
    <xf numFmtId="0" fontId="11" fillId="3" borderId="26" xfId="0" applyFont="1" applyFill="1" applyBorder="1" applyAlignment="1">
      <alignment vertical="center" wrapText="1"/>
    </xf>
    <xf numFmtId="0" fontId="4" fillId="2" borderId="15" xfId="0" applyFont="1" applyFill="1" applyBorder="1" applyAlignment="1">
      <alignment horizontal="center"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18" fillId="0" borderId="25" xfId="0" applyFont="1" applyBorder="1" applyAlignment="1">
      <alignment horizontal="center" vertical="center"/>
    </xf>
    <xf numFmtId="0" fontId="4" fillId="2" borderId="0" xfId="0" applyFont="1" applyFill="1" applyBorder="1" applyAlignment="1">
      <alignment horizontal="center" vertical="center" wrapText="1"/>
    </xf>
    <xf numFmtId="0" fontId="15" fillId="0" borderId="0" xfId="0" applyFont="1" applyBorder="1"/>
    <xf numFmtId="0" fontId="23" fillId="0" borderId="0" xfId="0" applyFont="1" applyBorder="1" applyAlignment="1">
      <alignment horizontal="center"/>
    </xf>
    <xf numFmtId="0" fontId="6" fillId="0" borderId="27"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26" fillId="0" borderId="22" xfId="0" applyFont="1" applyBorder="1" applyAlignment="1">
      <alignment horizontal="center" vertical="center"/>
    </xf>
    <xf numFmtId="0" fontId="2" fillId="0" borderId="34" xfId="0" applyFont="1" applyBorder="1" applyAlignment="1">
      <alignment horizontal="center" wrapText="1"/>
    </xf>
    <xf numFmtId="0" fontId="27" fillId="5" borderId="36" xfId="0" applyFont="1" applyFill="1" applyBorder="1" applyAlignment="1">
      <alignment vertical="center" wrapText="1"/>
    </xf>
    <xf numFmtId="0" fontId="6" fillId="0" borderId="36"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2" fillId="0" borderId="37" xfId="0" applyFont="1" applyBorder="1" applyAlignment="1">
      <alignment horizontal="center" wrapText="1"/>
    </xf>
    <xf numFmtId="0" fontId="11" fillId="4" borderId="13" xfId="0" applyFont="1" applyFill="1" applyBorder="1" applyAlignment="1">
      <alignment horizontal="center" vertical="center" wrapText="1"/>
    </xf>
    <xf numFmtId="0" fontId="2" fillId="0" borderId="43" xfId="0" applyFont="1" applyBorder="1" applyAlignment="1">
      <alignment horizontal="center" vertical="center"/>
    </xf>
    <xf numFmtId="0" fontId="2" fillId="0" borderId="46" xfId="0" applyFont="1" applyBorder="1" applyAlignment="1">
      <alignment horizontal="center" vertical="center"/>
    </xf>
    <xf numFmtId="0" fontId="2" fillId="0" borderId="49" xfId="0" applyFont="1" applyBorder="1" applyAlignment="1">
      <alignment horizontal="center" vertical="center"/>
    </xf>
    <xf numFmtId="0" fontId="4" fillId="0" borderId="0" xfId="0" applyFont="1" applyBorder="1" applyAlignment="1">
      <alignment horizontal="left" vertical="center"/>
    </xf>
    <xf numFmtId="0" fontId="13" fillId="3" borderId="13" xfId="0" applyFont="1" applyFill="1" applyBorder="1" applyAlignment="1">
      <alignment horizontal="center" vertical="center"/>
    </xf>
    <xf numFmtId="0" fontId="10" fillId="3" borderId="5"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8" fillId="2" borderId="42" xfId="0" applyFont="1" applyFill="1" applyBorder="1" applyAlignment="1">
      <alignment vertical="center" wrapText="1"/>
    </xf>
    <xf numFmtId="0" fontId="8" fillId="2" borderId="48" xfId="0" applyFont="1" applyFill="1" applyBorder="1" applyAlignment="1">
      <alignment vertical="center" wrapText="1"/>
    </xf>
    <xf numFmtId="0" fontId="4" fillId="2" borderId="42"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6" fillId="0" borderId="43" xfId="0" applyFont="1" applyBorder="1" applyAlignment="1">
      <alignment horizontal="center" vertical="center"/>
    </xf>
    <xf numFmtId="0" fontId="6" fillId="0" borderId="46" xfId="0" applyFont="1" applyBorder="1" applyAlignment="1">
      <alignment horizontal="center" vertical="center"/>
    </xf>
    <xf numFmtId="0" fontId="2" fillId="0" borderId="2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5" xfId="0" applyFont="1" applyBorder="1" applyAlignment="1">
      <alignment horizontal="center" vertical="center" wrapText="1"/>
    </xf>
    <xf numFmtId="0" fontId="11" fillId="3" borderId="26" xfId="0" applyFont="1" applyFill="1" applyBorder="1" applyAlignment="1">
      <alignment horizontal="center" vertical="center" wrapText="1"/>
    </xf>
    <xf numFmtId="0" fontId="2" fillId="0" borderId="0" xfId="0" applyFont="1" applyBorder="1"/>
    <xf numFmtId="0" fontId="11" fillId="3" borderId="24" xfId="0" applyFont="1" applyFill="1" applyBorder="1" applyAlignment="1">
      <alignment horizontal="center" vertical="center" wrapText="1"/>
    </xf>
    <xf numFmtId="0" fontId="15" fillId="0" borderId="0" xfId="0" applyFont="1" applyAlignment="1">
      <alignment horizontal="center"/>
    </xf>
    <xf numFmtId="0" fontId="13" fillId="3" borderId="26" xfId="0" applyFont="1" applyFill="1" applyBorder="1" applyAlignment="1">
      <alignment horizontal="center" vertical="center" wrapText="1"/>
    </xf>
    <xf numFmtId="0" fontId="4" fillId="2" borderId="41" xfId="0" applyFont="1" applyFill="1" applyBorder="1" applyAlignment="1">
      <alignment horizontal="left" vertical="center"/>
    </xf>
    <xf numFmtId="0" fontId="4" fillId="2" borderId="42" xfId="0" applyFont="1" applyFill="1" applyBorder="1" applyAlignment="1">
      <alignment horizontal="left" vertical="center"/>
    </xf>
    <xf numFmtId="0" fontId="13" fillId="3" borderId="6" xfId="0" applyFont="1" applyFill="1" applyBorder="1" applyAlignment="1">
      <alignment horizontal="left"/>
    </xf>
    <xf numFmtId="0" fontId="13" fillId="3" borderId="7" xfId="0" applyFont="1" applyFill="1" applyBorder="1" applyAlignment="1">
      <alignment horizontal="left"/>
    </xf>
    <xf numFmtId="0" fontId="3" fillId="0" borderId="0" xfId="0" applyFont="1" applyBorder="1" applyAlignment="1">
      <alignment horizontal="left" wrapText="1"/>
    </xf>
    <xf numFmtId="0" fontId="2" fillId="2" borderId="50" xfId="0" applyFont="1" applyFill="1" applyBorder="1" applyAlignment="1">
      <alignment horizontal="left" vertical="center" wrapText="1"/>
    </xf>
    <xf numFmtId="0" fontId="2" fillId="2" borderId="51"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0" borderId="52" xfId="0" applyFont="1" applyBorder="1" applyAlignment="1">
      <alignment horizontal="center" vertical="center"/>
    </xf>
    <xf numFmtId="0" fontId="2" fillId="0" borderId="8" xfId="0" applyFont="1" applyBorder="1" applyAlignment="1">
      <alignment horizontal="center" vertical="center"/>
    </xf>
    <xf numFmtId="0" fontId="13" fillId="3" borderId="11" xfId="0" applyFont="1" applyFill="1" applyBorder="1" applyAlignment="1">
      <alignment horizontal="left"/>
    </xf>
    <xf numFmtId="0" fontId="13" fillId="3" borderId="12" xfId="0" applyFont="1" applyFill="1" applyBorder="1" applyAlignment="1">
      <alignment horizontal="left"/>
    </xf>
    <xf numFmtId="0" fontId="13" fillId="3" borderId="13" xfId="0" applyFont="1" applyFill="1" applyBorder="1" applyAlignment="1">
      <alignment horizontal="left"/>
    </xf>
    <xf numFmtId="0" fontId="4" fillId="2" borderId="44" xfId="0" applyFont="1" applyFill="1" applyBorder="1" applyAlignment="1">
      <alignment horizontal="left" vertical="center"/>
    </xf>
    <xf numFmtId="0" fontId="4" fillId="2" borderId="45" xfId="0" applyFont="1" applyFill="1" applyBorder="1" applyAlignment="1">
      <alignment horizontal="left" vertical="center"/>
    </xf>
    <xf numFmtId="0" fontId="2" fillId="0" borderId="0" xfId="0" applyFont="1" applyBorder="1" applyAlignment="1"/>
    <xf numFmtId="0" fontId="2" fillId="0" borderId="31" xfId="0" applyFont="1" applyBorder="1" applyAlignment="1">
      <alignment horizontal="left" vertical="top" wrapText="1"/>
    </xf>
    <xf numFmtId="0" fontId="2" fillId="0" borderId="26" xfId="0" applyFont="1" applyBorder="1" applyAlignment="1">
      <alignment horizontal="left" vertical="top" wrapText="1"/>
    </xf>
    <xf numFmtId="0" fontId="2" fillId="0" borderId="32" xfId="0" applyFont="1" applyBorder="1" applyAlignment="1">
      <alignment horizontal="left" vertical="top" wrapText="1"/>
    </xf>
    <xf numFmtId="0" fontId="2" fillId="0" borderId="38" xfId="0" applyFont="1" applyBorder="1" applyAlignment="1">
      <alignment horizontal="left" vertical="top" wrapText="1"/>
    </xf>
    <xf numFmtId="0" fontId="2" fillId="0" borderId="39" xfId="0" applyFont="1" applyBorder="1" applyAlignment="1">
      <alignment horizontal="left" vertical="top" wrapText="1"/>
    </xf>
    <xf numFmtId="0" fontId="2" fillId="0" borderId="40" xfId="0" applyFont="1" applyBorder="1" applyAlignment="1">
      <alignment horizontal="left" vertical="top" wrapText="1"/>
    </xf>
    <xf numFmtId="0" fontId="11" fillId="3" borderId="30" xfId="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 fillId="0" borderId="33" xfId="0" applyFont="1" applyBorder="1" applyAlignment="1"/>
    <xf numFmtId="0" fontId="1" fillId="0" borderId="27" xfId="0" applyFont="1" applyBorder="1" applyAlignment="1"/>
    <xf numFmtId="0" fontId="1" fillId="0" borderId="35" xfId="0" applyFont="1" applyBorder="1" applyAlignment="1"/>
    <xf numFmtId="0" fontId="1" fillId="0" borderId="36" xfId="0" applyFont="1" applyBorder="1" applyAlignment="1"/>
    <xf numFmtId="0" fontId="11" fillId="3" borderId="28"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26" xfId="0" applyFont="1" applyFill="1" applyBorder="1" applyAlignment="1">
      <alignment horizontal="center"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2" fillId="0" borderId="0" xfId="0" applyFont="1" applyBorder="1" applyAlignment="1">
      <alignment horizontal="left" vertical="top"/>
    </xf>
    <xf numFmtId="0" fontId="2" fillId="0" borderId="0" xfId="0" applyFont="1" applyAlignment="1">
      <alignment horizontal="left" vertical="center" wrapText="1"/>
    </xf>
    <xf numFmtId="0" fontId="2" fillId="0" borderId="8" xfId="0" applyFont="1" applyBorder="1" applyAlignment="1">
      <alignment horizontal="left" vertical="top"/>
    </xf>
    <xf numFmtId="0" fontId="2" fillId="0" borderId="9"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13" fillId="3" borderId="5" xfId="0" applyFont="1" applyFill="1" applyBorder="1" applyAlignment="1">
      <alignment horizontal="left"/>
    </xf>
    <xf numFmtId="0" fontId="2" fillId="0" borderId="7" xfId="0" applyFont="1" applyBorder="1" applyAlignment="1">
      <alignment horizontal="left" vertical="top"/>
    </xf>
    <xf numFmtId="14" fontId="2" fillId="0" borderId="9" xfId="0" applyNumberFormat="1" applyFont="1" applyBorder="1" applyAlignment="1">
      <alignment horizontal="left" vertical="top"/>
    </xf>
    <xf numFmtId="0" fontId="2" fillId="0" borderId="10" xfId="0" applyFont="1" applyBorder="1" applyAlignment="1">
      <alignment horizontal="left" vertical="top"/>
    </xf>
    <xf numFmtId="0" fontId="2" fillId="0" borderId="7" xfId="0" applyFont="1" applyBorder="1" applyAlignment="1">
      <alignment horizontal="left" vertical="center" wrapText="1" indent="2"/>
    </xf>
    <xf numFmtId="0" fontId="2" fillId="0" borderId="0" xfId="0" applyFont="1" applyBorder="1" applyAlignment="1">
      <alignment horizontal="left" vertical="center" wrapText="1" indent="2"/>
    </xf>
    <xf numFmtId="0" fontId="2" fillId="0" borderId="10" xfId="0" applyFont="1" applyBorder="1" applyAlignment="1">
      <alignment horizontal="left" vertical="center" wrapText="1" indent="2"/>
    </xf>
    <xf numFmtId="0" fontId="2" fillId="0" borderId="4" xfId="0" applyFont="1" applyBorder="1" applyAlignment="1">
      <alignment horizontal="left" vertical="center" wrapText="1" indent="2"/>
    </xf>
    <xf numFmtId="0" fontId="2" fillId="0" borderId="7" xfId="0" applyFont="1" applyBorder="1" applyAlignment="1">
      <alignment horizontal="left" vertical="center" indent="2"/>
    </xf>
    <xf numFmtId="0" fontId="2" fillId="0" borderId="0" xfId="0" applyFont="1" applyBorder="1" applyAlignment="1">
      <alignment horizontal="left" vertical="center" indent="2"/>
    </xf>
    <xf numFmtId="0" fontId="2" fillId="0" borderId="10" xfId="0" applyFont="1" applyBorder="1" applyAlignment="1">
      <alignment horizontal="left" vertical="center" indent="2"/>
    </xf>
    <xf numFmtId="0" fontId="2" fillId="0" borderId="4" xfId="0" applyFont="1" applyBorder="1" applyAlignment="1">
      <alignment horizontal="left" vertical="center" indent="2"/>
    </xf>
    <xf numFmtId="0" fontId="14" fillId="3" borderId="7"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2" fillId="0" borderId="11" xfId="0" applyFont="1" applyBorder="1" applyAlignment="1">
      <alignment horizontal="left" vertical="center" indent="2"/>
    </xf>
    <xf numFmtId="0" fontId="2" fillId="0" borderId="12" xfId="0" applyFont="1" applyBorder="1" applyAlignment="1">
      <alignment horizontal="left" vertical="center" indent="2"/>
    </xf>
    <xf numFmtId="0" fontId="10" fillId="3" borderId="13" xfId="0" applyFont="1" applyFill="1" applyBorder="1" applyAlignment="1">
      <alignment horizontal="center" vertical="center"/>
    </xf>
    <xf numFmtId="0" fontId="10" fillId="3" borderId="5" xfId="0" applyFont="1" applyFill="1" applyBorder="1" applyAlignment="1">
      <alignment horizontal="center" vertical="center"/>
    </xf>
    <xf numFmtId="0" fontId="11" fillId="3" borderId="11"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0" fillId="3" borderId="11"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5" fillId="0" borderId="44" xfId="0" applyFont="1" applyBorder="1" applyAlignment="1">
      <alignment horizontal="left" vertical="center" wrapText="1"/>
    </xf>
    <xf numFmtId="0" fontId="5" fillId="0" borderId="45" xfId="0" applyFont="1" applyBorder="1" applyAlignment="1">
      <alignment horizontal="left" vertical="center" wrapText="1"/>
    </xf>
    <xf numFmtId="0" fontId="4" fillId="0" borderId="44" xfId="0" applyFont="1" applyBorder="1" applyAlignment="1">
      <alignment horizontal="left" vertical="center" wrapText="1"/>
    </xf>
    <xf numFmtId="0" fontId="4" fillId="0" borderId="45" xfId="0" applyFont="1" applyBorder="1" applyAlignment="1">
      <alignment horizontal="left" vertical="center" wrapText="1"/>
    </xf>
    <xf numFmtId="0" fontId="4" fillId="0" borderId="47" xfId="0" applyFont="1" applyBorder="1" applyAlignment="1">
      <alignment horizontal="left" vertical="center"/>
    </xf>
    <xf numFmtId="0" fontId="4" fillId="0" borderId="48" xfId="0" applyFont="1" applyBorder="1" applyAlignment="1">
      <alignment horizontal="left" vertical="center"/>
    </xf>
    <xf numFmtId="0" fontId="10" fillId="3" borderId="23" xfId="0" applyFont="1" applyFill="1" applyBorder="1" applyAlignment="1">
      <alignment horizontal="left" vertical="center" wrapText="1"/>
    </xf>
    <xf numFmtId="0" fontId="10" fillId="3" borderId="24" xfId="0" applyFont="1" applyFill="1" applyBorder="1" applyAlignment="1">
      <alignment horizontal="left" vertical="center" wrapText="1"/>
    </xf>
    <xf numFmtId="0" fontId="10" fillId="3" borderId="25" xfId="0" applyFont="1" applyFill="1" applyBorder="1" applyAlignment="1">
      <alignment horizontal="left" vertical="center" wrapText="1"/>
    </xf>
    <xf numFmtId="0" fontId="11" fillId="3" borderId="23"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2" fillId="0" borderId="14" xfId="0" applyFont="1" applyBorder="1" applyAlignment="1">
      <alignment horizontal="left" vertical="center" wrapText="1" indent="2"/>
    </xf>
    <xf numFmtId="0" fontId="2" fillId="0" borderId="15" xfId="0" applyFont="1" applyBorder="1" applyAlignment="1">
      <alignment horizontal="left" vertical="center" wrapText="1" indent="2"/>
    </xf>
    <xf numFmtId="0" fontId="2" fillId="0" borderId="20" xfId="0" applyFont="1" applyBorder="1" applyAlignment="1">
      <alignment horizontal="left" vertical="center" wrapText="1" indent="2"/>
    </xf>
    <xf numFmtId="0" fontId="2" fillId="0" borderId="21" xfId="0" applyFont="1" applyBorder="1" applyAlignment="1">
      <alignment horizontal="left" vertical="center" wrapText="1" indent="2"/>
    </xf>
    <xf numFmtId="0" fontId="4" fillId="0" borderId="47" xfId="0" applyFont="1" applyBorder="1" applyAlignment="1">
      <alignment horizontal="left" vertical="center" wrapText="1"/>
    </xf>
    <xf numFmtId="0" fontId="4" fillId="0" borderId="48" xfId="0" applyFont="1" applyBorder="1" applyAlignment="1">
      <alignment horizontal="left" vertical="center" wrapText="1"/>
    </xf>
    <xf numFmtId="0" fontId="15" fillId="0" borderId="1" xfId="0" applyFont="1" applyBorder="1" applyAlignment="1">
      <alignment horizontal="center"/>
    </xf>
    <xf numFmtId="0" fontId="15" fillId="0" borderId="2" xfId="0" applyFont="1" applyBorder="1" applyAlignment="1">
      <alignment horizontal="center"/>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7" xfId="0" applyFont="1" applyBorder="1" applyAlignment="1">
      <alignment horizontal="left" vertical="top" wrapText="1"/>
    </xf>
    <xf numFmtId="0" fontId="4" fillId="0" borderId="0" xfId="0" applyFont="1" applyBorder="1" applyAlignment="1">
      <alignment horizontal="left" vertical="top" wrapText="1"/>
    </xf>
    <xf numFmtId="0" fontId="4" fillId="0" borderId="5" xfId="0" applyFont="1" applyBorder="1" applyAlignment="1">
      <alignment horizontal="left" vertical="top" wrapText="1"/>
    </xf>
    <xf numFmtId="0" fontId="4" fillId="0" borderId="10" xfId="0" applyFont="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14" xfId="0" applyFont="1" applyBorder="1" applyAlignment="1">
      <alignment horizontal="left" vertical="center" wrapText="1"/>
    </xf>
    <xf numFmtId="0" fontId="4" fillId="0" borderId="17" xfId="0" applyFont="1" applyBorder="1" applyAlignment="1">
      <alignment horizontal="left" vertical="center" wrapText="1"/>
    </xf>
    <xf numFmtId="0" fontId="4" fillId="0" borderId="20"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Border="1" applyAlignment="1">
      <alignment horizontal="left" vertical="center" wrapText="1"/>
    </xf>
    <xf numFmtId="0" fontId="11" fillId="3" borderId="0" xfId="0" applyFont="1" applyFill="1" applyBorder="1" applyAlignment="1">
      <alignment horizontal="left" vertical="center" wrapText="1"/>
    </xf>
    <xf numFmtId="0" fontId="19" fillId="0" borderId="0" xfId="0" applyFont="1" applyBorder="1" applyAlignment="1">
      <alignment horizontal="left" vertical="center" wrapText="1"/>
    </xf>
    <xf numFmtId="0" fontId="13" fillId="4" borderId="11" xfId="0" applyFont="1" applyFill="1" applyBorder="1" applyAlignment="1">
      <alignment horizontal="left" vertical="center" wrapText="1"/>
    </xf>
    <xf numFmtId="0" fontId="13" fillId="4" borderId="12" xfId="0" applyFont="1" applyFill="1" applyBorder="1" applyAlignment="1">
      <alignment horizontal="left" vertical="center" wrapText="1"/>
    </xf>
    <xf numFmtId="0" fontId="13" fillId="4" borderId="13" xfId="0" applyFont="1" applyFill="1" applyBorder="1" applyAlignment="1">
      <alignment horizontal="left" vertical="center" wrapText="1"/>
    </xf>
    <xf numFmtId="0" fontId="15" fillId="0" borderId="0" xfId="0" applyFont="1" applyAlignment="1">
      <alignment horizont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0" xfId="0" applyFont="1" applyBorder="1" applyAlignment="1">
      <alignment horizontal="center"/>
    </xf>
    <xf numFmtId="0" fontId="22" fillId="0" borderId="0" xfId="0" applyFont="1" applyBorder="1" applyAlignment="1">
      <alignment horizontal="left" vertical="center" wrapText="1"/>
    </xf>
    <xf numFmtId="0" fontId="2" fillId="0" borderId="23" xfId="0" applyFont="1" applyBorder="1" applyAlignment="1">
      <alignment horizontal="center"/>
    </xf>
    <xf numFmtId="0" fontId="2" fillId="0" borderId="24" xfId="0" applyFont="1" applyBorder="1" applyAlignment="1">
      <alignment horizontal="center"/>
    </xf>
    <xf numFmtId="0" fontId="4" fillId="0" borderId="23" xfId="0" applyFont="1" applyBorder="1" applyAlignment="1">
      <alignment horizontal="left" wrapText="1"/>
    </xf>
    <xf numFmtId="0" fontId="4" fillId="0" borderId="24" xfId="0" applyFont="1" applyBorder="1" applyAlignment="1">
      <alignment horizontal="left" wrapText="1"/>
    </xf>
  </cellXfs>
  <cellStyles count="1">
    <cellStyle name="Normal" xfId="0" builtinId="0"/>
  </cellStyles>
  <dxfs count="76">
    <dxf>
      <fill>
        <patternFill>
          <bgColor rgb="FF00B050"/>
        </patternFill>
      </fill>
    </dxf>
    <dxf>
      <fill>
        <patternFill>
          <bgColor rgb="FFCC3300"/>
        </patternFill>
      </fill>
    </dxf>
    <dxf>
      <fill>
        <patternFill>
          <bgColor rgb="FFCC3300"/>
        </patternFill>
      </fill>
    </dxf>
    <dxf>
      <fill>
        <patternFill>
          <bgColor rgb="FFFFFF00"/>
        </patternFill>
      </fill>
    </dxf>
    <dxf>
      <fill>
        <patternFill>
          <bgColor rgb="FF00B05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s>
  <tableStyles count="0" defaultTableStyle="TableStyleMedium2" defaultPivotStyle="PivotStyleLight16"/>
  <colors>
    <mruColors>
      <color rgb="FF008DA9"/>
      <color rgb="FFCC3300"/>
      <color rgb="FF8BECFF"/>
      <color rgb="FF76DAFE"/>
      <color rgb="FFFFFFFF"/>
      <color rgb="FF019DB6"/>
      <color rgb="FFB1A0C7"/>
      <color rgb="FF937C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Equalities!A1"/><Relationship Id="rId2" Type="http://schemas.openxmlformats.org/officeDocument/2006/relationships/hyperlink" Target="#Introduction!A1"/><Relationship Id="rId1" Type="http://schemas.openxmlformats.org/officeDocument/2006/relationships/image" Target="../media/image1.jpeg"/><Relationship Id="rId6" Type="http://schemas.openxmlformats.org/officeDocument/2006/relationships/hyperlink" Target="#Engagement!A1"/><Relationship Id="rId5" Type="http://schemas.openxmlformats.org/officeDocument/2006/relationships/hyperlink" Target="#Environment!A1"/><Relationship Id="rId4" Type="http://schemas.openxmlformats.org/officeDocument/2006/relationships/hyperlink" Target="#Summary!A1"/></Relationships>
</file>

<file path=xl/drawings/_rels/drawing2.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_rels/drawing3.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_rels/drawing4.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drawing1.xml><?xml version="1.0" encoding="utf-8"?>
<xdr:wsDr xmlns:xdr="http://schemas.openxmlformats.org/drawingml/2006/spreadsheetDrawing" xmlns:a="http://schemas.openxmlformats.org/drawingml/2006/main">
  <xdr:twoCellAnchor editAs="oneCell">
    <xdr:from>
      <xdr:col>7</xdr:col>
      <xdr:colOff>720706</xdr:colOff>
      <xdr:row>1</xdr:row>
      <xdr:rowOff>0</xdr:rowOff>
    </xdr:from>
    <xdr:to>
      <xdr:col>10</xdr:col>
      <xdr:colOff>0</xdr:colOff>
      <xdr:row>6</xdr:row>
      <xdr:rowOff>3174</xdr:rowOff>
    </xdr:to>
    <xdr:pic>
      <xdr:nvPicPr>
        <xdr:cNvPr id="9" name="p_lt_zoneContent_pageplaceholder_p_lt_ctl03_eiPageImage_ucEditableImage_imgImage" descr="http://intranet.kirklees.gov.uk/IntranetPortal/media/Media/Images/PageIdentityImages/wereKirklees.jpg?width=300">
          <a:extLst>
            <a:ext uri="{FF2B5EF4-FFF2-40B4-BE49-F238E27FC236}">
              <a16:creationId xmlns:a16="http://schemas.microsoft.com/office/drawing/2014/main" id="{00000000-0008-0000-0000-000009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0526" b="15038"/>
        <a:stretch/>
      </xdr:blipFill>
      <xdr:spPr bwMode="auto">
        <a:xfrm>
          <a:off x="4886306" y="177800"/>
          <a:ext cx="1984394" cy="89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476700</xdr:colOff>
      <xdr:row>3</xdr:row>
      <xdr:rowOff>171450</xdr:rowOff>
    </xdr:to>
    <xdr:sp macro="[0]!Next_Introduction" textlink="">
      <xdr:nvSpPr>
        <xdr:cNvPr id="11" name="Rectangle 10">
          <a:hlinkClick xmlns:r="http://schemas.openxmlformats.org/officeDocument/2006/relationships" r:id="rId2"/>
          <a:extLst>
            <a:ext uri="{FF2B5EF4-FFF2-40B4-BE49-F238E27FC236}">
              <a16:creationId xmlns:a16="http://schemas.microsoft.com/office/drawing/2014/main" id="{00000000-0008-0000-0000-00000B000000}"/>
            </a:ext>
          </a:extLst>
        </xdr:cNvPr>
        <xdr:cNvSpPr/>
      </xdr:nvSpPr>
      <xdr:spPr>
        <a:xfrm>
          <a:off x="190500" y="355600"/>
          <a:ext cx="1003750"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503916</xdr:colOff>
      <xdr:row>2</xdr:row>
      <xdr:rowOff>6350</xdr:rowOff>
    </xdr:from>
    <xdr:to>
      <xdr:col>4</xdr:col>
      <xdr:colOff>224966</xdr:colOff>
      <xdr:row>4</xdr:row>
      <xdr:rowOff>0</xdr:rowOff>
    </xdr:to>
    <xdr:sp macro="[0]!Next_Introduction" textlink="">
      <xdr:nvSpPr>
        <xdr:cNvPr id="12" name="Rectangle 11">
          <a:hlinkClick xmlns:r="http://schemas.openxmlformats.org/officeDocument/2006/relationships" r:id="rId3"/>
          <a:extLst>
            <a:ext uri="{FF2B5EF4-FFF2-40B4-BE49-F238E27FC236}">
              <a16:creationId xmlns:a16="http://schemas.microsoft.com/office/drawing/2014/main" id="{00000000-0008-0000-0000-00000C000000}"/>
            </a:ext>
          </a:extLst>
        </xdr:cNvPr>
        <xdr:cNvSpPr/>
      </xdr:nvSpPr>
      <xdr:spPr>
        <a:xfrm>
          <a:off x="1221466" y="361950"/>
          <a:ext cx="1016450"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467175</xdr:colOff>
      <xdr:row>4</xdr:row>
      <xdr:rowOff>0</xdr:rowOff>
    </xdr:to>
    <xdr:sp macro="[0]!Next_Introduction" textlink="">
      <xdr:nvSpPr>
        <xdr:cNvPr id="13" name="Rectangle 12">
          <a:hlinkClick xmlns:r="http://schemas.openxmlformats.org/officeDocument/2006/relationships" r:id="rId4"/>
          <a:extLst>
            <a:ext uri="{FF2B5EF4-FFF2-40B4-BE49-F238E27FC236}">
              <a16:creationId xmlns:a16="http://schemas.microsoft.com/office/drawing/2014/main" id="{00000000-0008-0000-0000-00000D000000}"/>
            </a:ext>
          </a:extLst>
        </xdr:cNvPr>
        <xdr:cNvSpPr/>
      </xdr:nvSpPr>
      <xdr:spPr>
        <a:xfrm>
          <a:off x="190500" y="361950"/>
          <a:ext cx="99422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4</xdr:col>
      <xdr:colOff>261707</xdr:colOff>
      <xdr:row>2</xdr:row>
      <xdr:rowOff>6350</xdr:rowOff>
    </xdr:from>
    <xdr:to>
      <xdr:col>6</xdr:col>
      <xdr:colOff>17232</xdr:colOff>
      <xdr:row>4</xdr:row>
      <xdr:rowOff>0</xdr:rowOff>
    </xdr:to>
    <xdr:sp macro="[0]!Next_Introduction" textlink="">
      <xdr:nvSpPr>
        <xdr:cNvPr id="14" name="Rectangle 13">
          <a:hlinkClick xmlns:r="http://schemas.openxmlformats.org/officeDocument/2006/relationships" r:id="rId5"/>
          <a:extLst>
            <a:ext uri="{FF2B5EF4-FFF2-40B4-BE49-F238E27FC236}">
              <a16:creationId xmlns:a16="http://schemas.microsoft.com/office/drawing/2014/main" id="{00000000-0008-0000-0000-00000E000000}"/>
            </a:ext>
          </a:extLst>
        </xdr:cNvPr>
        <xdr:cNvSpPr/>
      </xdr:nvSpPr>
      <xdr:spPr>
        <a:xfrm>
          <a:off x="2274657" y="361950"/>
          <a:ext cx="109537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6</xdr:col>
      <xdr:colOff>53974</xdr:colOff>
      <xdr:row>2</xdr:row>
      <xdr:rowOff>6350</xdr:rowOff>
    </xdr:from>
    <xdr:to>
      <xdr:col>7</xdr:col>
      <xdr:colOff>292099</xdr:colOff>
      <xdr:row>4</xdr:row>
      <xdr:rowOff>0</xdr:rowOff>
    </xdr:to>
    <xdr:sp macro="[0]!Next_Introduction" textlink="">
      <xdr:nvSpPr>
        <xdr:cNvPr id="15" name="Rectangle 14">
          <a:hlinkClick xmlns:r="http://schemas.openxmlformats.org/officeDocument/2006/relationships" r:id="rId6"/>
          <a:extLst>
            <a:ext uri="{FF2B5EF4-FFF2-40B4-BE49-F238E27FC236}">
              <a16:creationId xmlns:a16="http://schemas.microsoft.com/office/drawing/2014/main" id="{00000000-0008-0000-0000-00000F000000}"/>
            </a:ext>
          </a:extLst>
        </xdr:cNvPr>
        <xdr:cNvSpPr/>
      </xdr:nvSpPr>
      <xdr:spPr>
        <a:xfrm>
          <a:off x="3406774" y="361950"/>
          <a:ext cx="105092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101581</xdr:colOff>
      <xdr:row>1</xdr:row>
      <xdr:rowOff>0</xdr:rowOff>
    </xdr:from>
    <xdr:to>
      <xdr:col>5</xdr:col>
      <xdr:colOff>0</xdr:colOff>
      <xdr:row>6</xdr:row>
      <xdr:rowOff>3174</xdr:rowOff>
    </xdr:to>
    <xdr:pic>
      <xdr:nvPicPr>
        <xdr:cNvPr id="9"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100-000009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562581" y="177800"/>
          <a:ext cx="1924069" cy="89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362400</xdr:colOff>
      <xdr:row>3</xdr:row>
      <xdr:rowOff>171450</xdr:rowOff>
    </xdr:to>
    <xdr:sp macro="[0]!Next_Introduction" textlink="">
      <xdr:nvSpPr>
        <xdr:cNvPr id="13" name="Rectangle 12">
          <a:hlinkClick xmlns:r="http://schemas.openxmlformats.org/officeDocument/2006/relationships" r:id="rId3"/>
          <a:extLst>
            <a:ext uri="{FF2B5EF4-FFF2-40B4-BE49-F238E27FC236}">
              <a16:creationId xmlns:a16="http://schemas.microsoft.com/office/drawing/2014/main" id="{00000000-0008-0000-0100-00000D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389616</xdr:colOff>
      <xdr:row>2</xdr:row>
      <xdr:rowOff>6350</xdr:rowOff>
    </xdr:from>
    <xdr:to>
      <xdr:col>3</xdr:col>
      <xdr:colOff>409116</xdr:colOff>
      <xdr:row>3</xdr:row>
      <xdr:rowOff>177800</xdr:rowOff>
    </xdr:to>
    <xdr:sp macro="[0]!Next_Introduction" textlink="">
      <xdr:nvSpPr>
        <xdr:cNvPr id="14" name="Rectangle 13">
          <a:hlinkClick xmlns:r="http://schemas.openxmlformats.org/officeDocument/2006/relationships" r:id="rId4"/>
          <a:extLst>
            <a:ext uri="{FF2B5EF4-FFF2-40B4-BE49-F238E27FC236}">
              <a16:creationId xmlns:a16="http://schemas.microsoft.com/office/drawing/2014/main" id="{00000000-0008-0000-0100-00000E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352875</xdr:colOff>
      <xdr:row>3</xdr:row>
      <xdr:rowOff>177800</xdr:rowOff>
    </xdr:to>
    <xdr:sp macro="[0]!Next_Introduction" textlink="">
      <xdr:nvSpPr>
        <xdr:cNvPr id="15" name="Rectangle 14">
          <a:hlinkClick xmlns:r="http://schemas.openxmlformats.org/officeDocument/2006/relationships" r:id="rId5"/>
          <a:extLst>
            <a:ext uri="{FF2B5EF4-FFF2-40B4-BE49-F238E27FC236}">
              <a16:creationId xmlns:a16="http://schemas.microsoft.com/office/drawing/2014/main" id="{00000000-0008-0000-0100-00000F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3</xdr:col>
      <xdr:colOff>445857</xdr:colOff>
      <xdr:row>2</xdr:row>
      <xdr:rowOff>6350</xdr:rowOff>
    </xdr:from>
    <xdr:to>
      <xdr:col>3</xdr:col>
      <xdr:colOff>1541232</xdr:colOff>
      <xdr:row>3</xdr:row>
      <xdr:rowOff>177800</xdr:rowOff>
    </xdr:to>
    <xdr:sp macro="[0]!Next_Introduction" textlink="">
      <xdr:nvSpPr>
        <xdr:cNvPr id="16" name="Rectangle 15">
          <a:hlinkClick xmlns:r="http://schemas.openxmlformats.org/officeDocument/2006/relationships" r:id="rId6"/>
          <a:extLst>
            <a:ext uri="{FF2B5EF4-FFF2-40B4-BE49-F238E27FC236}">
              <a16:creationId xmlns:a16="http://schemas.microsoft.com/office/drawing/2014/main" id="{00000000-0008-0000-0100-000010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3</xdr:col>
      <xdr:colOff>1577974</xdr:colOff>
      <xdr:row>2</xdr:row>
      <xdr:rowOff>6350</xdr:rowOff>
    </xdr:from>
    <xdr:to>
      <xdr:col>3</xdr:col>
      <xdr:colOff>2628899</xdr:colOff>
      <xdr:row>3</xdr:row>
      <xdr:rowOff>177800</xdr:rowOff>
    </xdr:to>
    <xdr:sp macro="[0]!Next_Introduction" textlink="">
      <xdr:nvSpPr>
        <xdr:cNvPr id="17" name="Rectangle 16">
          <a:hlinkClick xmlns:r="http://schemas.openxmlformats.org/officeDocument/2006/relationships" r:id="rId7"/>
          <a:extLst>
            <a:ext uri="{FF2B5EF4-FFF2-40B4-BE49-F238E27FC236}">
              <a16:creationId xmlns:a16="http://schemas.microsoft.com/office/drawing/2014/main" id="{00000000-0008-0000-0100-000011000000}"/>
            </a:ext>
          </a:extLst>
        </xdr:cNvPr>
        <xdr:cNvSpPr/>
      </xdr:nvSpPr>
      <xdr:spPr>
        <a:xfrm>
          <a:off x="3321049" y="368300"/>
          <a:ext cx="105092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1704956</xdr:colOff>
      <xdr:row>1</xdr:row>
      <xdr:rowOff>1</xdr:rowOff>
    </xdr:from>
    <xdr:to>
      <xdr:col>5</xdr:col>
      <xdr:colOff>1778000</xdr:colOff>
      <xdr:row>6</xdr:row>
      <xdr:rowOff>0</xdr:rowOff>
    </xdr:to>
    <xdr:pic>
      <xdr:nvPicPr>
        <xdr:cNvPr id="7"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200-000007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400656" y="177801"/>
          <a:ext cx="2016144" cy="888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362400</xdr:colOff>
      <xdr:row>3</xdr:row>
      <xdr:rowOff>171450</xdr:rowOff>
    </xdr:to>
    <xdr:sp macro="[0]!Next_Introduction" textlink="">
      <xdr:nvSpPr>
        <xdr:cNvPr id="8" name="Rectangle 7">
          <a:hlinkClick xmlns:r="http://schemas.openxmlformats.org/officeDocument/2006/relationships" r:id="rId3"/>
          <a:extLst>
            <a:ext uri="{FF2B5EF4-FFF2-40B4-BE49-F238E27FC236}">
              <a16:creationId xmlns:a16="http://schemas.microsoft.com/office/drawing/2014/main" id="{00000000-0008-0000-0200-000008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389616</xdr:colOff>
      <xdr:row>2</xdr:row>
      <xdr:rowOff>6350</xdr:rowOff>
    </xdr:from>
    <xdr:to>
      <xdr:col>3</xdr:col>
      <xdr:colOff>409116</xdr:colOff>
      <xdr:row>3</xdr:row>
      <xdr:rowOff>177800</xdr:rowOff>
    </xdr:to>
    <xdr:sp macro="[0]!Next_Introduction" textlink="">
      <xdr:nvSpPr>
        <xdr:cNvPr id="9" name="Rectangle 8">
          <a:hlinkClick xmlns:r="http://schemas.openxmlformats.org/officeDocument/2006/relationships" r:id="rId4"/>
          <a:extLst>
            <a:ext uri="{FF2B5EF4-FFF2-40B4-BE49-F238E27FC236}">
              <a16:creationId xmlns:a16="http://schemas.microsoft.com/office/drawing/2014/main" id="{00000000-0008-0000-0200-000009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352875</xdr:colOff>
      <xdr:row>3</xdr:row>
      <xdr:rowOff>177800</xdr:rowOff>
    </xdr:to>
    <xdr:sp macro="[0]!Next_Introduction" textlink="">
      <xdr:nvSpPr>
        <xdr:cNvPr id="10" name="Rectangle 9">
          <a:hlinkClick xmlns:r="http://schemas.openxmlformats.org/officeDocument/2006/relationships" r:id="rId5"/>
          <a:extLst>
            <a:ext uri="{FF2B5EF4-FFF2-40B4-BE49-F238E27FC236}">
              <a16:creationId xmlns:a16="http://schemas.microsoft.com/office/drawing/2014/main" id="{00000000-0008-0000-0200-00000A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3</xdr:col>
      <xdr:colOff>445857</xdr:colOff>
      <xdr:row>2</xdr:row>
      <xdr:rowOff>6350</xdr:rowOff>
    </xdr:from>
    <xdr:to>
      <xdr:col>3</xdr:col>
      <xdr:colOff>1541232</xdr:colOff>
      <xdr:row>3</xdr:row>
      <xdr:rowOff>177800</xdr:rowOff>
    </xdr:to>
    <xdr:sp macro="[0]!Next_Introduction" textlink="">
      <xdr:nvSpPr>
        <xdr:cNvPr id="11" name="Rectangle 10">
          <a:hlinkClick xmlns:r="http://schemas.openxmlformats.org/officeDocument/2006/relationships" r:id="rId6"/>
          <a:extLst>
            <a:ext uri="{FF2B5EF4-FFF2-40B4-BE49-F238E27FC236}">
              <a16:creationId xmlns:a16="http://schemas.microsoft.com/office/drawing/2014/main" id="{00000000-0008-0000-0200-00000B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3</xdr:col>
      <xdr:colOff>1577974</xdr:colOff>
      <xdr:row>2</xdr:row>
      <xdr:rowOff>6350</xdr:rowOff>
    </xdr:from>
    <xdr:to>
      <xdr:col>4</xdr:col>
      <xdr:colOff>774700</xdr:colOff>
      <xdr:row>4</xdr:row>
      <xdr:rowOff>0</xdr:rowOff>
    </xdr:to>
    <xdr:sp macro="[0]!Next_Introduction" textlink="">
      <xdr:nvSpPr>
        <xdr:cNvPr id="12" name="Rectangle 11">
          <a:hlinkClick xmlns:r="http://schemas.openxmlformats.org/officeDocument/2006/relationships" r:id="rId7"/>
          <a:extLst>
            <a:ext uri="{FF2B5EF4-FFF2-40B4-BE49-F238E27FC236}">
              <a16:creationId xmlns:a16="http://schemas.microsoft.com/office/drawing/2014/main" id="{00000000-0008-0000-0200-00000C000000}"/>
            </a:ext>
          </a:extLst>
        </xdr:cNvPr>
        <xdr:cNvSpPr/>
      </xdr:nvSpPr>
      <xdr:spPr>
        <a:xfrm>
          <a:off x="3406774" y="361950"/>
          <a:ext cx="1063626"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1743056</xdr:colOff>
      <xdr:row>1</xdr:row>
      <xdr:rowOff>1</xdr:rowOff>
    </xdr:from>
    <xdr:to>
      <xdr:col>4</xdr:col>
      <xdr:colOff>0</xdr:colOff>
      <xdr:row>6</xdr:row>
      <xdr:rowOff>0</xdr:rowOff>
    </xdr:to>
    <xdr:pic>
      <xdr:nvPicPr>
        <xdr:cNvPr id="9"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300-000009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692756" y="177801"/>
          <a:ext cx="2098694" cy="888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1</xdr:col>
      <xdr:colOff>972000</xdr:colOff>
      <xdr:row>3</xdr:row>
      <xdr:rowOff>171450</xdr:rowOff>
    </xdr:to>
    <xdr:sp macro="[0]!Next_Introduction" textlink="">
      <xdr:nvSpPr>
        <xdr:cNvPr id="13" name="Rectangle 12">
          <a:hlinkClick xmlns:r="http://schemas.openxmlformats.org/officeDocument/2006/relationships" r:id="rId3"/>
          <a:extLst>
            <a:ext uri="{FF2B5EF4-FFF2-40B4-BE49-F238E27FC236}">
              <a16:creationId xmlns:a16="http://schemas.microsoft.com/office/drawing/2014/main" id="{00000000-0008-0000-0300-00000D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1</xdr:col>
      <xdr:colOff>999216</xdr:colOff>
      <xdr:row>2</xdr:row>
      <xdr:rowOff>6350</xdr:rowOff>
    </xdr:from>
    <xdr:to>
      <xdr:col>1</xdr:col>
      <xdr:colOff>1971216</xdr:colOff>
      <xdr:row>3</xdr:row>
      <xdr:rowOff>177800</xdr:rowOff>
    </xdr:to>
    <xdr:sp macro="[0]!Next_Introduction" textlink="">
      <xdr:nvSpPr>
        <xdr:cNvPr id="14" name="Rectangle 13">
          <a:hlinkClick xmlns:r="http://schemas.openxmlformats.org/officeDocument/2006/relationships" r:id="rId4"/>
          <a:extLst>
            <a:ext uri="{FF2B5EF4-FFF2-40B4-BE49-F238E27FC236}">
              <a16:creationId xmlns:a16="http://schemas.microsoft.com/office/drawing/2014/main" id="{00000000-0008-0000-0300-00000E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1</xdr:col>
      <xdr:colOff>962475</xdr:colOff>
      <xdr:row>3</xdr:row>
      <xdr:rowOff>177800</xdr:rowOff>
    </xdr:to>
    <xdr:sp macro="[0]!Next_Introduction" textlink="">
      <xdr:nvSpPr>
        <xdr:cNvPr id="15" name="Rectangle 14">
          <a:hlinkClick xmlns:r="http://schemas.openxmlformats.org/officeDocument/2006/relationships" r:id="rId5"/>
          <a:extLst>
            <a:ext uri="{FF2B5EF4-FFF2-40B4-BE49-F238E27FC236}">
              <a16:creationId xmlns:a16="http://schemas.microsoft.com/office/drawing/2014/main" id="{00000000-0008-0000-0300-00000F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1</xdr:col>
      <xdr:colOff>2007957</xdr:colOff>
      <xdr:row>2</xdr:row>
      <xdr:rowOff>6350</xdr:rowOff>
    </xdr:from>
    <xdr:to>
      <xdr:col>1</xdr:col>
      <xdr:colOff>3103332</xdr:colOff>
      <xdr:row>3</xdr:row>
      <xdr:rowOff>177800</xdr:rowOff>
    </xdr:to>
    <xdr:sp macro="[0]!Next_Introduction" textlink="">
      <xdr:nvSpPr>
        <xdr:cNvPr id="16" name="Rectangle 15">
          <a:hlinkClick xmlns:r="http://schemas.openxmlformats.org/officeDocument/2006/relationships" r:id="rId6"/>
          <a:extLst>
            <a:ext uri="{FF2B5EF4-FFF2-40B4-BE49-F238E27FC236}">
              <a16:creationId xmlns:a16="http://schemas.microsoft.com/office/drawing/2014/main" id="{00000000-0008-0000-0300-000010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1</xdr:col>
      <xdr:colOff>3140074</xdr:colOff>
      <xdr:row>2</xdr:row>
      <xdr:rowOff>6350</xdr:rowOff>
    </xdr:from>
    <xdr:to>
      <xdr:col>2</xdr:col>
      <xdr:colOff>600074</xdr:colOff>
      <xdr:row>3</xdr:row>
      <xdr:rowOff>177800</xdr:rowOff>
    </xdr:to>
    <xdr:sp macro="[0]!Next_Introduction" textlink="">
      <xdr:nvSpPr>
        <xdr:cNvPr id="17" name="Rectangle 16">
          <a:hlinkClick xmlns:r="http://schemas.openxmlformats.org/officeDocument/2006/relationships" r:id="rId7"/>
          <a:extLst>
            <a:ext uri="{FF2B5EF4-FFF2-40B4-BE49-F238E27FC236}">
              <a16:creationId xmlns:a16="http://schemas.microsoft.com/office/drawing/2014/main" id="{00000000-0008-0000-0300-000011000000}"/>
            </a:ext>
          </a:extLst>
        </xdr:cNvPr>
        <xdr:cNvSpPr/>
      </xdr:nvSpPr>
      <xdr:spPr>
        <a:xfrm>
          <a:off x="3321049" y="368300"/>
          <a:ext cx="105092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8:M44"/>
  <sheetViews>
    <sheetView showGridLines="0" showRowColHeaders="0" tabSelected="1" zoomScaleNormal="100" zoomScaleSheetLayoutView="130" workbookViewId="0">
      <pane ySplit="7" topLeftCell="A32" activePane="bottomLeft" state="frozen"/>
      <selection pane="bottomLeft" activeCell="P36" sqref="P36"/>
    </sheetView>
  </sheetViews>
  <sheetFormatPr defaultColWidth="9.140625" defaultRowHeight="14.25" x14ac:dyDescent="0.2"/>
  <cols>
    <col min="1" max="1" width="2.7109375" style="1" customWidth="1"/>
    <col min="2" max="3" width="10.28515625" style="1" customWidth="1"/>
    <col min="4" max="4" width="11.7109375" style="1" customWidth="1"/>
    <col min="5" max="6" width="9.5703125" style="1" customWidth="1"/>
    <col min="7" max="7" width="11.5703125" style="1" customWidth="1"/>
    <col min="8" max="8" width="11" style="1" customWidth="1"/>
    <col min="9" max="9" width="9.140625" style="1"/>
    <col min="10" max="10" width="18.5703125" style="1" customWidth="1"/>
    <col min="11" max="12" width="9.140625" style="1" hidden="1" customWidth="1"/>
    <col min="13" max="16384" width="9.140625" style="1"/>
  </cols>
  <sheetData>
    <row r="8" spans="2:11" ht="20.25" x14ac:dyDescent="0.3">
      <c r="B8" s="5" t="s">
        <v>0</v>
      </c>
      <c r="C8" s="6"/>
      <c r="D8" s="6"/>
      <c r="E8" s="6"/>
      <c r="F8" s="6"/>
      <c r="G8" s="6"/>
      <c r="H8" s="6"/>
      <c r="I8" s="6"/>
      <c r="J8" s="6"/>
    </row>
    <row r="9" spans="2:11" s="2" customFormat="1" ht="154.5" hidden="1" customHeight="1" x14ac:dyDescent="0.2">
      <c r="B9" s="110" t="s">
        <v>1</v>
      </c>
      <c r="C9" s="110"/>
      <c r="D9" s="110"/>
      <c r="E9" s="110"/>
      <c r="F9" s="110"/>
      <c r="G9" s="110"/>
      <c r="H9" s="110"/>
      <c r="I9" s="110"/>
      <c r="J9" s="110"/>
    </row>
    <row r="11" spans="2:11" ht="18" x14ac:dyDescent="0.25">
      <c r="B11" s="22" t="s">
        <v>2</v>
      </c>
    </row>
    <row r="12" spans="2:11" s="9" customFormat="1" ht="8.25" x14ac:dyDescent="0.15"/>
    <row r="13" spans="2:11" ht="15" x14ac:dyDescent="0.25">
      <c r="B13" s="115" t="s">
        <v>3</v>
      </c>
      <c r="C13" s="76"/>
      <c r="D13" s="76"/>
      <c r="E13" s="76"/>
      <c r="F13" s="76"/>
      <c r="G13" s="76"/>
      <c r="H13" s="76"/>
      <c r="I13" s="76"/>
      <c r="J13" s="77"/>
    </row>
    <row r="14" spans="2:11" ht="30.75" customHeight="1" x14ac:dyDescent="0.2">
      <c r="B14" s="109" t="s">
        <v>109</v>
      </c>
      <c r="C14" s="109"/>
      <c r="D14" s="109"/>
      <c r="E14" s="109"/>
      <c r="F14" s="109"/>
      <c r="G14" s="109"/>
      <c r="H14" s="109"/>
      <c r="I14" s="109"/>
      <c r="J14" s="109"/>
      <c r="K14" s="70"/>
    </row>
    <row r="15" spans="2:11" ht="15" x14ac:dyDescent="0.25">
      <c r="B15" s="115" t="s">
        <v>4</v>
      </c>
      <c r="C15" s="76"/>
      <c r="D15" s="76"/>
      <c r="E15" s="76" t="s">
        <v>5</v>
      </c>
      <c r="F15" s="76"/>
      <c r="G15" s="76"/>
      <c r="H15" s="76"/>
      <c r="I15" s="76"/>
      <c r="J15" s="77"/>
    </row>
    <row r="16" spans="2:11" ht="30.75" customHeight="1" x14ac:dyDescent="0.2">
      <c r="B16" s="113" t="s">
        <v>110</v>
      </c>
      <c r="C16" s="114"/>
      <c r="D16" s="114"/>
      <c r="E16" s="114" t="s">
        <v>111</v>
      </c>
      <c r="F16" s="114"/>
      <c r="G16" s="114"/>
      <c r="H16" s="114"/>
      <c r="I16" s="114"/>
      <c r="J16" s="116"/>
    </row>
    <row r="17" spans="1:10" ht="15" x14ac:dyDescent="0.25">
      <c r="B17" s="115" t="s">
        <v>6</v>
      </c>
      <c r="C17" s="76"/>
      <c r="D17" s="76"/>
      <c r="E17" s="76" t="s">
        <v>7</v>
      </c>
      <c r="F17" s="76"/>
      <c r="G17" s="76"/>
      <c r="H17" s="76"/>
      <c r="I17" s="76"/>
      <c r="J17" s="77"/>
    </row>
    <row r="18" spans="1:10" ht="24.75" customHeight="1" x14ac:dyDescent="0.2">
      <c r="B18" s="113" t="s">
        <v>112</v>
      </c>
      <c r="C18" s="114"/>
      <c r="D18" s="114"/>
      <c r="E18" s="114" t="s">
        <v>113</v>
      </c>
      <c r="F18" s="114"/>
      <c r="G18" s="114"/>
      <c r="H18" s="114"/>
      <c r="I18" s="114"/>
      <c r="J18" s="116"/>
    </row>
    <row r="19" spans="1:10" ht="15" x14ac:dyDescent="0.25">
      <c r="B19" s="115" t="s">
        <v>8</v>
      </c>
      <c r="C19" s="76"/>
      <c r="D19" s="76"/>
      <c r="E19" s="76" t="s">
        <v>9</v>
      </c>
      <c r="F19" s="76"/>
      <c r="G19" s="76"/>
      <c r="H19" s="76"/>
      <c r="I19" s="76"/>
      <c r="J19" s="77"/>
    </row>
    <row r="20" spans="1:10" ht="25.5" customHeight="1" x14ac:dyDescent="0.2">
      <c r="B20" s="111" t="s">
        <v>114</v>
      </c>
      <c r="C20" s="112"/>
      <c r="D20" s="112"/>
      <c r="E20" s="117">
        <v>44965</v>
      </c>
      <c r="F20" s="112"/>
      <c r="G20" s="112"/>
      <c r="H20" s="112"/>
      <c r="I20" s="112"/>
      <c r="J20" s="118"/>
    </row>
    <row r="21" spans="1:10" ht="25.5" customHeight="1" x14ac:dyDescent="0.25">
      <c r="B21" s="85" t="s">
        <v>10</v>
      </c>
      <c r="C21" s="86"/>
      <c r="D21" s="86"/>
      <c r="E21" s="86"/>
      <c r="F21" s="86"/>
      <c r="G21" s="86"/>
      <c r="H21" s="86"/>
      <c r="I21" s="86"/>
      <c r="J21" s="87"/>
    </row>
    <row r="22" spans="1:10" ht="25.5" customHeight="1" x14ac:dyDescent="0.2">
      <c r="B22" s="91" t="s">
        <v>120</v>
      </c>
      <c r="C22" s="92"/>
      <c r="D22" s="92"/>
      <c r="E22" s="92"/>
      <c r="F22" s="92"/>
      <c r="G22" s="92"/>
      <c r="H22" s="92"/>
      <c r="I22" s="92"/>
      <c r="J22" s="93"/>
    </row>
    <row r="23" spans="1:10" ht="25.5" customHeight="1" x14ac:dyDescent="0.2">
      <c r="B23" s="91"/>
      <c r="C23" s="92"/>
      <c r="D23" s="92"/>
      <c r="E23" s="92"/>
      <c r="F23" s="92"/>
      <c r="G23" s="92"/>
      <c r="H23" s="92"/>
      <c r="I23" s="92"/>
      <c r="J23" s="93"/>
    </row>
    <row r="24" spans="1:10" ht="25.5" customHeight="1" x14ac:dyDescent="0.2">
      <c r="B24" s="94"/>
      <c r="C24" s="95"/>
      <c r="D24" s="95"/>
      <c r="E24" s="95"/>
      <c r="F24" s="95"/>
      <c r="G24" s="95"/>
      <c r="H24" s="95"/>
      <c r="I24" s="95"/>
      <c r="J24" s="96"/>
    </row>
    <row r="26" spans="1:10" ht="18" x14ac:dyDescent="0.25">
      <c r="B26" s="22" t="s">
        <v>11</v>
      </c>
    </row>
    <row r="27" spans="1:10" s="9" customFormat="1" ht="8.25" x14ac:dyDescent="0.15">
      <c r="B27" s="23"/>
      <c r="C27" s="13"/>
      <c r="D27" s="13"/>
      <c r="E27" s="13"/>
      <c r="F27" s="13"/>
    </row>
    <row r="28" spans="1:10" ht="22.5" customHeight="1" x14ac:dyDescent="0.35">
      <c r="A28" s="30"/>
      <c r="B28" s="104" t="s">
        <v>12</v>
      </c>
      <c r="C28" s="99"/>
      <c r="D28" s="99" t="s">
        <v>13</v>
      </c>
      <c r="E28" s="99"/>
      <c r="F28" s="99"/>
      <c r="G28" s="99"/>
      <c r="H28" s="99"/>
      <c r="I28" s="99"/>
      <c r="J28" s="97" t="s">
        <v>14</v>
      </c>
    </row>
    <row r="29" spans="1:10" ht="31.5" x14ac:dyDescent="0.35">
      <c r="A29" s="30"/>
      <c r="B29" s="105"/>
      <c r="C29" s="106"/>
      <c r="D29" s="69" t="s">
        <v>15</v>
      </c>
      <c r="E29" s="69" t="s">
        <v>16</v>
      </c>
      <c r="F29" s="69" t="s">
        <v>17</v>
      </c>
      <c r="G29" s="69" t="s">
        <v>18</v>
      </c>
      <c r="H29" s="73" t="s">
        <v>19</v>
      </c>
      <c r="I29" s="31" t="s">
        <v>20</v>
      </c>
      <c r="J29" s="98"/>
    </row>
    <row r="30" spans="1:10" ht="15.75" x14ac:dyDescent="0.25">
      <c r="B30" s="100" t="s">
        <v>21</v>
      </c>
      <c r="C30" s="101"/>
      <c r="D30" s="39">
        <f>ProposalScore+Equalities!J56</f>
        <v>6</v>
      </c>
      <c r="E30" s="39">
        <f ca="1">Equalities!F42</f>
        <v>5</v>
      </c>
      <c r="F30" s="40">
        <f ca="1">D30+E30</f>
        <v>11</v>
      </c>
      <c r="G30" s="39">
        <f>Engagement!E24</f>
        <v>0</v>
      </c>
      <c r="H30" s="39">
        <f>Engagement!E10</f>
        <v>2</v>
      </c>
      <c r="I30" s="40">
        <f>G30+H30</f>
        <v>2</v>
      </c>
      <c r="J30" s="43" t="str">
        <f ca="1">IF(OR(F30&gt;=10,I30&gt;=10),"Yes","No")</f>
        <v>Yes</v>
      </c>
    </row>
    <row r="31" spans="1:10" ht="15.75" x14ac:dyDescent="0.25">
      <c r="B31" s="102" t="s">
        <v>22</v>
      </c>
      <c r="C31" s="103"/>
      <c r="D31" s="44"/>
      <c r="E31" s="45">
        <f>Environment!K38</f>
        <v>4.7</v>
      </c>
      <c r="F31" s="46">
        <f>E31</f>
        <v>4.7</v>
      </c>
      <c r="G31" s="45">
        <f>Engagement!E43</f>
        <v>0</v>
      </c>
      <c r="H31" s="45">
        <f>Engagement!E28</f>
        <v>2</v>
      </c>
      <c r="I31" s="46">
        <f>G31+H31</f>
        <v>2</v>
      </c>
      <c r="J31" s="47" t="str">
        <f>IF(OR(F31&gt;=5,I31&gt;=10),"Yes","No")</f>
        <v>No</v>
      </c>
    </row>
    <row r="32" spans="1:10" ht="20.100000000000001" customHeight="1" x14ac:dyDescent="0.2">
      <c r="B32" s="90"/>
      <c r="C32" s="90"/>
      <c r="D32" s="90"/>
      <c r="E32" s="90"/>
      <c r="F32" s="90"/>
      <c r="G32" s="90"/>
      <c r="H32" s="90"/>
      <c r="I32" s="90"/>
      <c r="J32" s="90"/>
    </row>
    <row r="34" spans="2:13" ht="18" x14ac:dyDescent="0.25">
      <c r="B34" s="22" t="s">
        <v>23</v>
      </c>
    </row>
    <row r="35" spans="2:13" s="9" customFormat="1" ht="8.25" x14ac:dyDescent="0.15">
      <c r="B35" s="23"/>
      <c r="C35" s="13"/>
      <c r="D35" s="13"/>
      <c r="E35" s="13"/>
      <c r="F35" s="13"/>
    </row>
    <row r="36" spans="2:13" ht="31.5" x14ac:dyDescent="0.2">
      <c r="B36" s="107" t="s">
        <v>24</v>
      </c>
      <c r="C36" s="108"/>
      <c r="D36" s="108"/>
      <c r="E36" s="108"/>
      <c r="F36" s="108"/>
      <c r="G36" s="108"/>
      <c r="H36" s="108"/>
      <c r="I36" s="108"/>
      <c r="J36" s="48" t="s">
        <v>25</v>
      </c>
      <c r="K36" s="8" t="s">
        <v>26</v>
      </c>
      <c r="L36" s="8" t="s">
        <v>27</v>
      </c>
    </row>
    <row r="37" spans="2:13" ht="15" x14ac:dyDescent="0.2">
      <c r="B37" s="74" t="s">
        <v>28</v>
      </c>
      <c r="C37" s="75"/>
      <c r="D37" s="75"/>
      <c r="E37" s="75"/>
      <c r="F37" s="75"/>
      <c r="G37" s="75"/>
      <c r="H37" s="75"/>
      <c r="I37" s="75"/>
      <c r="J37" s="49" t="s">
        <v>116</v>
      </c>
      <c r="K37" s="8">
        <v>6</v>
      </c>
      <c r="L37" s="8">
        <f t="shared" ref="L37:L43" si="0">IF(J37="Yes",K37,0)</f>
        <v>0</v>
      </c>
    </row>
    <row r="38" spans="2:13" ht="15" x14ac:dyDescent="0.2">
      <c r="B38" s="88" t="s">
        <v>29</v>
      </c>
      <c r="C38" s="89"/>
      <c r="D38" s="89"/>
      <c r="E38" s="89"/>
      <c r="F38" s="89"/>
      <c r="G38" s="89"/>
      <c r="H38" s="89"/>
      <c r="I38" s="89"/>
      <c r="J38" s="50" t="s">
        <v>116</v>
      </c>
      <c r="K38" s="8">
        <v>10</v>
      </c>
      <c r="L38" s="8">
        <f t="shared" si="0"/>
        <v>0</v>
      </c>
    </row>
    <row r="39" spans="2:13" ht="15" x14ac:dyDescent="0.2">
      <c r="B39" s="88" t="s">
        <v>30</v>
      </c>
      <c r="C39" s="89"/>
      <c r="D39" s="89"/>
      <c r="E39" s="89"/>
      <c r="F39" s="89"/>
      <c r="G39" s="89"/>
      <c r="H39" s="89"/>
      <c r="I39" s="89"/>
      <c r="J39" s="50" t="s">
        <v>115</v>
      </c>
      <c r="K39" s="8">
        <v>6</v>
      </c>
      <c r="L39" s="8">
        <f t="shared" si="0"/>
        <v>6</v>
      </c>
    </row>
    <row r="40" spans="2:13" ht="15" x14ac:dyDescent="0.2">
      <c r="B40" s="88" t="s">
        <v>31</v>
      </c>
      <c r="C40" s="89"/>
      <c r="D40" s="89"/>
      <c r="E40" s="89"/>
      <c r="F40" s="89"/>
      <c r="G40" s="89"/>
      <c r="H40" s="89"/>
      <c r="I40" s="89"/>
      <c r="J40" s="50" t="s">
        <v>116</v>
      </c>
      <c r="K40" s="8">
        <v>4</v>
      </c>
      <c r="L40" s="8">
        <f t="shared" si="0"/>
        <v>0</v>
      </c>
    </row>
    <row r="41" spans="2:13" ht="15" x14ac:dyDescent="0.2">
      <c r="B41" s="88" t="s">
        <v>32</v>
      </c>
      <c r="C41" s="89"/>
      <c r="D41" s="89"/>
      <c r="E41" s="89"/>
      <c r="F41" s="89"/>
      <c r="G41" s="89"/>
      <c r="H41" s="89"/>
      <c r="I41" s="89"/>
      <c r="J41" s="50" t="s">
        <v>116</v>
      </c>
      <c r="K41" s="8">
        <v>6</v>
      </c>
      <c r="L41" s="8">
        <f t="shared" si="0"/>
        <v>0</v>
      </c>
    </row>
    <row r="42" spans="2:13" ht="15" customHeight="1" x14ac:dyDescent="0.2">
      <c r="B42" s="79" t="s">
        <v>33</v>
      </c>
      <c r="C42" s="80"/>
      <c r="D42" s="80"/>
      <c r="E42" s="80"/>
      <c r="F42" s="80"/>
      <c r="G42" s="80"/>
      <c r="H42" s="80"/>
      <c r="I42" s="80"/>
      <c r="J42" s="83" t="s">
        <v>116</v>
      </c>
      <c r="K42" s="8"/>
      <c r="L42" s="8"/>
    </row>
    <row r="43" spans="2:13" ht="14.25" customHeight="1" x14ac:dyDescent="0.2">
      <c r="B43" s="81"/>
      <c r="C43" s="82"/>
      <c r="D43" s="82"/>
      <c r="E43" s="82"/>
      <c r="F43" s="82"/>
      <c r="G43" s="82"/>
      <c r="H43" s="82"/>
      <c r="I43" s="82"/>
      <c r="J43" s="84"/>
      <c r="K43" s="8">
        <v>8</v>
      </c>
      <c r="L43" s="8">
        <f t="shared" si="0"/>
        <v>0</v>
      </c>
    </row>
    <row r="44" spans="2:13" ht="15" customHeight="1" x14ac:dyDescent="0.25">
      <c r="B44" s="78"/>
      <c r="C44" s="78"/>
      <c r="D44" s="78"/>
      <c r="E44" s="78"/>
      <c r="F44" s="78"/>
      <c r="G44" s="78"/>
      <c r="H44" s="78"/>
      <c r="I44" s="78"/>
      <c r="J44" s="78"/>
      <c r="K44" s="21" t="s">
        <v>34</v>
      </c>
      <c r="L44" s="21">
        <f>MAX(L37:L43)</f>
        <v>6</v>
      </c>
      <c r="M44" s="8"/>
    </row>
  </sheetData>
  <sheetProtection algorithmName="SHA-512" hashValue="DT400TiP3ObVpACstqnZznsDY8yMUih87yGVJZp44tvaEqU8OG6Zp/gw/dEM7e10CyRLTAg7Ief4j896tFwp9Q==" saltValue="74NA/RFY/Ztq6rCi9KRqUQ==" spinCount="100000" sheet="1" objects="1" scenarios="1"/>
  <protectedRanges>
    <protectedRange sqref="B14:J14 B16:J16 B18:J18 B20:J20 B22:J24 J37:J43" name="SummaryFields"/>
  </protectedRanges>
  <customSheetViews>
    <customSheetView guid="{DBE2B11E-9D1F-4D7D-AAAE-4FF419BB090B}" scale="115" showPageBreaks="1" printArea="1">
      <pageMargins left="0" right="0" top="0" bottom="0" header="0" footer="0"/>
      <pageSetup paperSize="9" orientation="portrait" r:id="rId1"/>
    </customSheetView>
  </customSheetViews>
  <mergeCells count="33">
    <mergeCell ref="B13:D13"/>
    <mergeCell ref="B36:I36"/>
    <mergeCell ref="B14:J14"/>
    <mergeCell ref="B38:I38"/>
    <mergeCell ref="B9:J9"/>
    <mergeCell ref="B20:D20"/>
    <mergeCell ref="B18:D18"/>
    <mergeCell ref="B16:D16"/>
    <mergeCell ref="B15:D15"/>
    <mergeCell ref="B17:D17"/>
    <mergeCell ref="B19:D19"/>
    <mergeCell ref="E19:J19"/>
    <mergeCell ref="E17:J17"/>
    <mergeCell ref="E15:J15"/>
    <mergeCell ref="E16:J16"/>
    <mergeCell ref="E18:J18"/>
    <mergeCell ref="E20:J20"/>
    <mergeCell ref="B37:I37"/>
    <mergeCell ref="E13:J13"/>
    <mergeCell ref="B44:J44"/>
    <mergeCell ref="B42:I43"/>
    <mergeCell ref="J42:J43"/>
    <mergeCell ref="B21:J21"/>
    <mergeCell ref="B39:I39"/>
    <mergeCell ref="B40:I40"/>
    <mergeCell ref="B32:J32"/>
    <mergeCell ref="B22:J24"/>
    <mergeCell ref="B41:I41"/>
    <mergeCell ref="J28:J29"/>
    <mergeCell ref="D28:I28"/>
    <mergeCell ref="B30:C30"/>
    <mergeCell ref="B31:C31"/>
    <mergeCell ref="B28:C29"/>
  </mergeCells>
  <conditionalFormatting sqref="D30:E30 G30:H31 E31">
    <cfRule type="cellIs" dxfId="75" priority="13" stopIfTrue="1" operator="lessThanOrEqual">
      <formula>4</formula>
    </cfRule>
    <cfRule type="cellIs" dxfId="74" priority="14" stopIfTrue="1" operator="lessThanOrEqual">
      <formula>6</formula>
    </cfRule>
    <cfRule type="cellIs" dxfId="73" priority="23" stopIfTrue="1" operator="lessThanOrEqual">
      <formula>8</formula>
    </cfRule>
    <cfRule type="cellIs" dxfId="72" priority="24" operator="lessThanOrEqual">
      <formula>10</formula>
    </cfRule>
  </conditionalFormatting>
  <conditionalFormatting sqref="I30:I31">
    <cfRule type="cellIs" dxfId="71" priority="5" stopIfTrue="1" operator="lessThanOrEqual">
      <formula>8</formula>
    </cfRule>
    <cfRule type="cellIs" dxfId="70" priority="6" stopIfTrue="1" operator="lessThanOrEqual">
      <formula>12</formula>
    </cfRule>
    <cfRule type="cellIs" dxfId="69" priority="7" stopIfTrue="1" operator="lessThanOrEqual">
      <formula>16</formula>
    </cfRule>
    <cfRule type="cellIs" dxfId="68" priority="8" operator="lessThanOrEqual">
      <formula>20</formula>
    </cfRule>
  </conditionalFormatting>
  <conditionalFormatting sqref="F30">
    <cfRule type="cellIs" dxfId="67" priority="9" stopIfTrue="1" operator="lessThanOrEqual">
      <formula>8</formula>
    </cfRule>
    <cfRule type="cellIs" dxfId="66" priority="10" stopIfTrue="1" operator="lessThanOrEqual">
      <formula>12</formula>
    </cfRule>
    <cfRule type="cellIs" dxfId="65" priority="11" stopIfTrue="1" operator="lessThanOrEqual">
      <formula>16</formula>
    </cfRule>
    <cfRule type="cellIs" dxfId="64" priority="12" operator="lessThanOrEqual">
      <formula>20</formula>
    </cfRule>
  </conditionalFormatting>
  <conditionalFormatting sqref="F31">
    <cfRule type="cellIs" dxfId="63" priority="1" stopIfTrue="1" operator="lessThanOrEqual">
      <formula>4</formula>
    </cfRule>
    <cfRule type="cellIs" dxfId="62" priority="2" stopIfTrue="1" operator="lessThanOrEqual">
      <formula>6</formula>
    </cfRule>
    <cfRule type="cellIs" dxfId="61" priority="3" stopIfTrue="1" operator="lessThanOrEqual">
      <formula>8</formula>
    </cfRule>
    <cfRule type="cellIs" dxfId="60" priority="4" operator="lessThanOrEqual">
      <formula>10</formula>
    </cfRule>
  </conditionalFormatting>
  <dataValidations count="1">
    <dataValidation type="list" allowBlank="1" showInputMessage="1" showErrorMessage="1" errorTitle="Missing Value" error="Please select YES or NO before moving to the next section" sqref="J37:J42" xr:uid="{00000000-0002-0000-0000-000000000000}">
      <formula1>"YES,NO"</formula1>
    </dataValidation>
  </dataValidations>
  <pageMargins left="0.7" right="0.7" top="0.75" bottom="0.75" header="0.3" footer="0.3"/>
  <pageSetup paperSize="9" scale="9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8:Q42"/>
  <sheetViews>
    <sheetView showGridLines="0" showRowColHeaders="0" zoomScaleNormal="100" workbookViewId="0">
      <pane ySplit="7" topLeftCell="A28" activePane="bottomLeft" state="frozen"/>
      <selection pane="bottomLeft" activeCell="H41" sqref="H41"/>
    </sheetView>
  </sheetViews>
  <sheetFormatPr defaultColWidth="9.140625" defaultRowHeight="14.25" x14ac:dyDescent="0.2"/>
  <cols>
    <col min="1" max="1" width="2.7109375" style="1" customWidth="1"/>
    <col min="2" max="2" width="9.140625" style="1"/>
    <col min="3" max="3" width="14.28515625" style="1" customWidth="1"/>
    <col min="4" max="4" width="52" style="1" customWidth="1"/>
    <col min="5" max="5" width="29" style="1" customWidth="1"/>
    <col min="6" max="6" width="6.28515625" style="8" hidden="1" customWidth="1"/>
    <col min="7" max="7" width="10.85546875" style="8" hidden="1" customWidth="1"/>
    <col min="8" max="12" width="9.140625" style="8" customWidth="1"/>
    <col min="13" max="13" width="9.140625" style="8"/>
    <col min="14" max="16384" width="9.140625" style="1"/>
  </cols>
  <sheetData>
    <row r="8" spans="1:10" ht="20.100000000000001" customHeight="1" x14ac:dyDescent="0.2">
      <c r="B8" s="133" t="s">
        <v>35</v>
      </c>
      <c r="C8" s="134"/>
      <c r="D8" s="134"/>
      <c r="E8" s="53" t="s">
        <v>36</v>
      </c>
    </row>
    <row r="9" spans="1:10" ht="34.5" customHeight="1" x14ac:dyDescent="0.25">
      <c r="B9" s="135"/>
      <c r="C9" s="136"/>
      <c r="D9" s="136"/>
      <c r="E9" s="54" t="s">
        <v>37</v>
      </c>
      <c r="F9" s="24" t="s">
        <v>27</v>
      </c>
      <c r="G9" s="24"/>
      <c r="H9" s="24"/>
      <c r="I9" s="24"/>
      <c r="J9" s="24"/>
    </row>
    <row r="10" spans="1:10" ht="30" customHeight="1" x14ac:dyDescent="0.2">
      <c r="B10" s="139" t="s">
        <v>38</v>
      </c>
      <c r="C10" s="140"/>
      <c r="D10" s="140"/>
      <c r="E10" s="55" t="s">
        <v>98</v>
      </c>
      <c r="F10" s="8">
        <f>IFERROR(VLOOKUP(E10,PositivityGrid,2,FALSE),0)</f>
        <v>2</v>
      </c>
    </row>
    <row r="11" spans="1:10" ht="30" customHeight="1" x14ac:dyDescent="0.2">
      <c r="B11" s="143" t="s">
        <v>39</v>
      </c>
      <c r="C11" s="144"/>
      <c r="D11" s="144"/>
      <c r="E11" s="56" t="s">
        <v>98</v>
      </c>
      <c r="F11" s="8">
        <f>IFERROR(VLOOKUP(E11,PositivityGrid,2,FALSE),0)</f>
        <v>2</v>
      </c>
    </row>
    <row r="12" spans="1:10" ht="30" customHeight="1" x14ac:dyDescent="0.2">
      <c r="B12" s="143" t="s">
        <v>40</v>
      </c>
      <c r="C12" s="144"/>
      <c r="D12" s="144"/>
      <c r="E12" s="56" t="s">
        <v>117</v>
      </c>
    </row>
    <row r="13" spans="1:10" ht="30" customHeight="1" x14ac:dyDescent="0.2">
      <c r="B13" s="141" t="s">
        <v>41</v>
      </c>
      <c r="C13" s="142"/>
      <c r="D13" s="142"/>
      <c r="E13" s="56" t="s">
        <v>98</v>
      </c>
      <c r="F13" s="8">
        <f>IFERROR(VLOOKUP(E13,PositivityGrid,2,FALSE),0)</f>
        <v>2</v>
      </c>
    </row>
    <row r="14" spans="1:10" ht="30" customHeight="1" x14ac:dyDescent="0.2">
      <c r="B14" s="145" t="s">
        <v>42</v>
      </c>
      <c r="C14" s="146"/>
      <c r="D14" s="146"/>
      <c r="E14" s="57" t="s">
        <v>99</v>
      </c>
      <c r="F14" s="8">
        <f>IFERROR(VLOOKUP(E14,PositivityGrid,2,FALSE),0)</f>
        <v>3</v>
      </c>
    </row>
    <row r="15" spans="1:10" ht="30" customHeight="1" x14ac:dyDescent="0.2">
      <c r="A15" s="70"/>
      <c r="B15" s="52"/>
      <c r="C15" s="52"/>
      <c r="D15" s="52"/>
      <c r="E15" s="36"/>
      <c r="F15" s="37"/>
      <c r="G15" s="37"/>
    </row>
    <row r="16" spans="1:10" ht="30" customHeight="1" x14ac:dyDescent="0.2">
      <c r="B16" s="137" t="s">
        <v>43</v>
      </c>
      <c r="C16" s="138"/>
      <c r="D16" s="138"/>
      <c r="E16" s="131" t="s">
        <v>37</v>
      </c>
    </row>
    <row r="17" spans="2:17" ht="37.5" customHeight="1" x14ac:dyDescent="0.2">
      <c r="B17" s="127" t="s">
        <v>44</v>
      </c>
      <c r="C17" s="128"/>
      <c r="D17" s="128"/>
      <c r="E17" s="132"/>
      <c r="Q17" s="3"/>
    </row>
    <row r="18" spans="2:17" ht="28.5" customHeight="1" x14ac:dyDescent="0.2">
      <c r="B18" s="129" t="s">
        <v>45</v>
      </c>
      <c r="C18" s="130"/>
      <c r="D18" s="58" t="s">
        <v>46</v>
      </c>
      <c r="E18" s="60" t="s">
        <v>98</v>
      </c>
      <c r="F18" s="8">
        <f t="shared" ref="F18:F38" si="0">IFERROR(VLOOKUP(E18,PositivityGrid,2,FALSE),0)</f>
        <v>2</v>
      </c>
    </row>
    <row r="19" spans="2:17" ht="28.5" customHeight="1" x14ac:dyDescent="0.2">
      <c r="B19" s="125"/>
      <c r="C19" s="126"/>
      <c r="D19" s="59" t="s">
        <v>47</v>
      </c>
      <c r="E19" s="61" t="s">
        <v>98</v>
      </c>
      <c r="F19" s="8">
        <f t="shared" si="0"/>
        <v>2</v>
      </c>
    </row>
    <row r="20" spans="2:17" ht="28.5" customHeight="1" x14ac:dyDescent="0.2">
      <c r="B20" s="123" t="s">
        <v>48</v>
      </c>
      <c r="C20" s="124"/>
      <c r="D20" s="58" t="s">
        <v>46</v>
      </c>
      <c r="E20" s="60" t="s">
        <v>98</v>
      </c>
      <c r="F20" s="8">
        <f t="shared" si="0"/>
        <v>2</v>
      </c>
    </row>
    <row r="21" spans="2:17" ht="28.5" customHeight="1" x14ac:dyDescent="0.2">
      <c r="B21" s="125"/>
      <c r="C21" s="126"/>
      <c r="D21" s="59" t="s">
        <v>47</v>
      </c>
      <c r="E21" s="61" t="s">
        <v>99</v>
      </c>
      <c r="F21" s="8">
        <f t="shared" si="0"/>
        <v>3</v>
      </c>
    </row>
    <row r="22" spans="2:17" ht="28.5" customHeight="1" x14ac:dyDescent="0.2">
      <c r="B22" s="119" t="s">
        <v>49</v>
      </c>
      <c r="C22" s="120"/>
      <c r="D22" s="58" t="s">
        <v>46</v>
      </c>
      <c r="E22" s="60" t="s">
        <v>98</v>
      </c>
      <c r="F22" s="8">
        <f t="shared" si="0"/>
        <v>2</v>
      </c>
    </row>
    <row r="23" spans="2:17" ht="28.5" customHeight="1" x14ac:dyDescent="0.2">
      <c r="B23" s="121"/>
      <c r="C23" s="122"/>
      <c r="D23" s="59" t="s">
        <v>47</v>
      </c>
      <c r="E23" s="61" t="s">
        <v>98</v>
      </c>
      <c r="F23" s="8">
        <f t="shared" si="0"/>
        <v>2</v>
      </c>
    </row>
    <row r="24" spans="2:17" ht="28.5" customHeight="1" x14ac:dyDescent="0.2">
      <c r="B24" s="119" t="s">
        <v>50</v>
      </c>
      <c r="C24" s="120"/>
      <c r="D24" s="58" t="s">
        <v>46</v>
      </c>
      <c r="E24" s="60" t="s">
        <v>98</v>
      </c>
      <c r="F24" s="8">
        <f t="shared" si="0"/>
        <v>2</v>
      </c>
    </row>
    <row r="25" spans="2:17" ht="28.5" customHeight="1" x14ac:dyDescent="0.2">
      <c r="B25" s="121"/>
      <c r="C25" s="122"/>
      <c r="D25" s="59" t="s">
        <v>47</v>
      </c>
      <c r="E25" s="61" t="s">
        <v>98</v>
      </c>
      <c r="F25" s="8">
        <f t="shared" si="0"/>
        <v>2</v>
      </c>
    </row>
    <row r="26" spans="2:17" ht="28.5" customHeight="1" x14ac:dyDescent="0.2">
      <c r="B26" s="119" t="s">
        <v>51</v>
      </c>
      <c r="C26" s="120"/>
      <c r="D26" s="58" t="s">
        <v>46</v>
      </c>
      <c r="E26" s="60" t="s">
        <v>98</v>
      </c>
      <c r="F26" s="8">
        <f t="shared" si="0"/>
        <v>2</v>
      </c>
    </row>
    <row r="27" spans="2:17" ht="28.5" customHeight="1" x14ac:dyDescent="0.2">
      <c r="B27" s="121"/>
      <c r="C27" s="122"/>
      <c r="D27" s="59" t="s">
        <v>47</v>
      </c>
      <c r="E27" s="61" t="s">
        <v>98</v>
      </c>
      <c r="F27" s="8">
        <f t="shared" si="0"/>
        <v>2</v>
      </c>
    </row>
    <row r="28" spans="2:17" ht="28.5" customHeight="1" x14ac:dyDescent="0.2">
      <c r="B28" s="123" t="s">
        <v>52</v>
      </c>
      <c r="C28" s="124"/>
      <c r="D28" s="58" t="s">
        <v>46</v>
      </c>
      <c r="E28" s="60" t="s">
        <v>98</v>
      </c>
      <c r="F28" s="8">
        <f t="shared" si="0"/>
        <v>2</v>
      </c>
    </row>
    <row r="29" spans="2:17" ht="28.5" customHeight="1" x14ac:dyDescent="0.2">
      <c r="B29" s="125"/>
      <c r="C29" s="126"/>
      <c r="D29" s="59" t="s">
        <v>47</v>
      </c>
      <c r="E29" s="61" t="s">
        <v>98</v>
      </c>
      <c r="F29" s="8">
        <f t="shared" si="0"/>
        <v>2</v>
      </c>
    </row>
    <row r="30" spans="2:17" ht="28.5" customHeight="1" x14ac:dyDescent="0.2">
      <c r="B30" s="119" t="s">
        <v>53</v>
      </c>
      <c r="C30" s="120"/>
      <c r="D30" s="58" t="s">
        <v>46</v>
      </c>
      <c r="E30" s="60" t="s">
        <v>98</v>
      </c>
      <c r="F30" s="8">
        <f t="shared" si="0"/>
        <v>2</v>
      </c>
    </row>
    <row r="31" spans="2:17" ht="28.5" customHeight="1" x14ac:dyDescent="0.2">
      <c r="B31" s="121"/>
      <c r="C31" s="122"/>
      <c r="D31" s="59" t="s">
        <v>47</v>
      </c>
      <c r="E31" s="61" t="s">
        <v>98</v>
      </c>
      <c r="F31" s="8">
        <f t="shared" si="0"/>
        <v>2</v>
      </c>
    </row>
    <row r="32" spans="2:17" ht="28.5" customHeight="1" x14ac:dyDescent="0.2">
      <c r="B32" s="123" t="s">
        <v>54</v>
      </c>
      <c r="C32" s="124"/>
      <c r="D32" s="58" t="s">
        <v>46</v>
      </c>
      <c r="E32" s="60" t="s">
        <v>98</v>
      </c>
      <c r="F32" s="8">
        <f t="shared" si="0"/>
        <v>2</v>
      </c>
    </row>
    <row r="33" spans="2:10" ht="28.5" customHeight="1" x14ac:dyDescent="0.2">
      <c r="B33" s="125"/>
      <c r="C33" s="126"/>
      <c r="D33" s="59" t="s">
        <v>47</v>
      </c>
      <c r="E33" s="61" t="s">
        <v>98</v>
      </c>
      <c r="F33" s="8">
        <f t="shared" si="0"/>
        <v>2</v>
      </c>
    </row>
    <row r="34" spans="2:10" ht="28.5" customHeight="1" x14ac:dyDescent="0.2">
      <c r="B34" s="119" t="s">
        <v>55</v>
      </c>
      <c r="C34" s="120"/>
      <c r="D34" s="58" t="s">
        <v>46</v>
      </c>
      <c r="E34" s="60" t="s">
        <v>98</v>
      </c>
      <c r="F34" s="8">
        <f t="shared" si="0"/>
        <v>2</v>
      </c>
    </row>
    <row r="35" spans="2:10" ht="28.5" customHeight="1" x14ac:dyDescent="0.2">
      <c r="B35" s="121"/>
      <c r="C35" s="122"/>
      <c r="D35" s="59" t="s">
        <v>47</v>
      </c>
      <c r="E35" s="61" t="s">
        <v>98</v>
      </c>
      <c r="F35" s="8">
        <f t="shared" si="0"/>
        <v>2</v>
      </c>
    </row>
    <row r="36" spans="2:10" ht="28.5" customHeight="1" x14ac:dyDescent="0.2">
      <c r="B36" s="119" t="s">
        <v>56</v>
      </c>
      <c r="C36" s="120"/>
      <c r="D36" s="58" t="s">
        <v>46</v>
      </c>
      <c r="E36" s="60" t="s">
        <v>98</v>
      </c>
      <c r="F36" s="8">
        <f t="shared" si="0"/>
        <v>2</v>
      </c>
    </row>
    <row r="37" spans="2:10" ht="28.5" customHeight="1" x14ac:dyDescent="0.2">
      <c r="B37" s="121"/>
      <c r="C37" s="122"/>
      <c r="D37" s="59" t="s">
        <v>47</v>
      </c>
      <c r="E37" s="61" t="s">
        <v>98</v>
      </c>
      <c r="F37" s="8">
        <f t="shared" si="0"/>
        <v>2</v>
      </c>
    </row>
    <row r="38" spans="2:10" ht="28.5" customHeight="1" x14ac:dyDescent="0.2">
      <c r="B38" s="119" t="s">
        <v>57</v>
      </c>
      <c r="C38" s="120"/>
      <c r="D38" s="58" t="s">
        <v>46</v>
      </c>
      <c r="E38" s="60" t="s">
        <v>98</v>
      </c>
      <c r="F38" s="8">
        <f t="shared" si="0"/>
        <v>2</v>
      </c>
    </row>
    <row r="39" spans="2:10" ht="28.5" customHeight="1" x14ac:dyDescent="0.2">
      <c r="B39" s="121"/>
      <c r="C39" s="122"/>
      <c r="D39" s="59" t="s">
        <v>47</v>
      </c>
      <c r="E39" s="61" t="s">
        <v>98</v>
      </c>
      <c r="F39" s="8">
        <f ca="1">IFERROR(VLOO+F18:F38KUP(E39,PositivityGrid,2,FALSE),0)</f>
        <v>0</v>
      </c>
    </row>
    <row r="41" spans="2:10" ht="15" x14ac:dyDescent="0.25">
      <c r="F41" s="29">
        <f ca="1">SUM(F10:F39)</f>
        <v>52</v>
      </c>
      <c r="G41" s="38" t="s">
        <v>58</v>
      </c>
      <c r="H41" s="1"/>
      <c r="I41" s="38"/>
      <c r="J41" s="1"/>
    </row>
    <row r="42" spans="2:10" x14ac:dyDescent="0.2">
      <c r="F42" s="8">
        <f ca="1">ROUND(F41/10.4,1)</f>
        <v>5</v>
      </c>
      <c r="G42" s="8" t="s">
        <v>59</v>
      </c>
    </row>
  </sheetData>
  <sheetProtection algorithmName="SHA-512" hashValue="ZR+UW9dCvIgJsWBevJyK6BoZnffvJ5v32Cdowv5qBwpYCTgvCqZ1GnrCajvU1ZP9DzYrLAHymTBR2gZl3pgnEw==" saltValue="nC8Yyob86n48u3FNgoaVrQ==" spinCount="100000" sheet="1" objects="1" scenarios="1"/>
  <protectedRanges>
    <protectedRange sqref="E10:E14 E18:E39" name="EqualitiesFields"/>
  </protectedRanges>
  <customSheetViews>
    <customSheetView guid="{DBE2B11E-9D1F-4D7D-AAAE-4FF419BB090B}" scale="130" showPageBreaks="1" printArea="1" hiddenColumns="1" topLeftCell="A19">
      <selection sqref="A1:C2"/>
      <pageMargins left="0" right="0" top="0" bottom="0" header="0" footer="0"/>
      <pageSetup paperSize="9" scale="83" orientation="portrait" r:id="rId1"/>
    </customSheetView>
  </customSheetViews>
  <mergeCells count="20">
    <mergeCell ref="E16:E17"/>
    <mergeCell ref="B8:D9"/>
    <mergeCell ref="B16:D16"/>
    <mergeCell ref="B10:D10"/>
    <mergeCell ref="B13:D13"/>
    <mergeCell ref="B12:D12"/>
    <mergeCell ref="B11:D11"/>
    <mergeCell ref="B14:D14"/>
    <mergeCell ref="B38:C39"/>
    <mergeCell ref="B36:C37"/>
    <mergeCell ref="B34:C35"/>
    <mergeCell ref="B32:C33"/>
    <mergeCell ref="B17:D17"/>
    <mergeCell ref="B20:C21"/>
    <mergeCell ref="B18:C19"/>
    <mergeCell ref="B30:C31"/>
    <mergeCell ref="B28:C29"/>
    <mergeCell ref="B26:C27"/>
    <mergeCell ref="B24:C25"/>
    <mergeCell ref="B22:C23"/>
  </mergeCells>
  <conditionalFormatting sqref="E18:E39">
    <cfRule type="cellIs" dxfId="59" priority="6" operator="equal">
      <formula>"Very negative"</formula>
    </cfRule>
    <cfRule type="expression" dxfId="58" priority="7">
      <formula>OR(E18="Negative",E18="Not Known")</formula>
    </cfRule>
    <cfRule type="cellIs" dxfId="57" priority="8" operator="equal">
      <formula>"Neutral"</formula>
    </cfRule>
    <cfRule type="cellIs" dxfId="56" priority="9" operator="equal">
      <formula>"Positive"</formula>
    </cfRule>
    <cfRule type="cellIs" dxfId="55" priority="10" operator="equal">
      <formula>"Very Positive"</formula>
    </cfRule>
  </conditionalFormatting>
  <conditionalFormatting sqref="E10:E11 E13:E15">
    <cfRule type="cellIs" dxfId="54" priority="1" operator="equal">
      <formula>"Very negative"</formula>
    </cfRule>
    <cfRule type="expression" dxfId="53" priority="2">
      <formula>OR(E10="Negative",E10="Not Known")</formula>
    </cfRule>
    <cfRule type="cellIs" dxfId="52" priority="3" operator="equal">
      <formula>"Neutral"</formula>
    </cfRule>
    <cfRule type="cellIs" dxfId="51" priority="4" operator="equal">
      <formula>"Positive"</formula>
    </cfRule>
    <cfRule type="cellIs" dxfId="50" priority="5" operator="equal">
      <formula>"Very Positive"</formula>
    </cfRule>
  </conditionalFormatting>
  <dataValidations count="1">
    <dataValidation type="list" errorStyle="warning" allowBlank="1" showInputMessage="1" showErrorMessage="1" errorTitle="Error" error="Please select an option from the drop down list" sqref="E18:E39 E10:E11 E13:E15" xr:uid="{00000000-0002-0000-0100-000000000000}">
      <formula1>PositivityScale</formula1>
    </dataValidation>
  </dataValidations>
  <pageMargins left="0.7" right="0.7" top="0.75" bottom="0.75" header="0.3" footer="0.3"/>
  <pageSetup paperSize="9" scale="83"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8:R38"/>
  <sheetViews>
    <sheetView showGridLines="0" showRowColHeaders="0" zoomScaleNormal="100" workbookViewId="0">
      <pane ySplit="7" topLeftCell="A23" activePane="bottomLeft" state="frozen"/>
      <selection activeCell="B5" sqref="B5"/>
      <selection pane="bottomLeft" activeCell="F33" sqref="F33"/>
    </sheetView>
  </sheetViews>
  <sheetFormatPr defaultColWidth="9.140625" defaultRowHeight="14.25" x14ac:dyDescent="0.2"/>
  <cols>
    <col min="1" max="1" width="2.7109375" style="1" customWidth="1"/>
    <col min="2" max="2" width="9.140625" style="1"/>
    <col min="3" max="3" width="14.28515625" style="1" customWidth="1"/>
    <col min="4" max="6" width="26.7109375" style="1" customWidth="1"/>
    <col min="7" max="11" width="9.140625" style="8" hidden="1" customWidth="1"/>
    <col min="12" max="13" width="9.140625" style="8" customWidth="1"/>
    <col min="14" max="16384" width="9.140625" style="1"/>
  </cols>
  <sheetData>
    <row r="8" spans="1:18" ht="20.100000000000001" customHeight="1" x14ac:dyDescent="0.2">
      <c r="B8" s="150" t="s">
        <v>35</v>
      </c>
      <c r="C8" s="151"/>
      <c r="D8" s="151"/>
      <c r="E8" s="71"/>
      <c r="F8" s="17" t="s">
        <v>36</v>
      </c>
    </row>
    <row r="9" spans="1:18" ht="34.5" customHeight="1" x14ac:dyDescent="0.25">
      <c r="B9" s="150"/>
      <c r="C9" s="151"/>
      <c r="D9" s="151"/>
      <c r="E9" s="71"/>
      <c r="F9" s="16" t="s">
        <v>37</v>
      </c>
      <c r="G9" s="24">
        <f>SUM(G10:G13)</f>
        <v>8</v>
      </c>
      <c r="H9" s="24"/>
      <c r="I9" s="24"/>
      <c r="J9" s="24"/>
      <c r="K9" s="24"/>
    </row>
    <row r="10" spans="1:18" ht="30" customHeight="1" x14ac:dyDescent="0.2">
      <c r="B10" s="139" t="s">
        <v>60</v>
      </c>
      <c r="C10" s="140"/>
      <c r="D10" s="140"/>
      <c r="E10" s="140"/>
      <c r="F10" s="62" t="s">
        <v>98</v>
      </c>
      <c r="G10" s="8">
        <f>IFERROR(VLOOKUP(F10,PositivityGrid,2,FALSE),0)</f>
        <v>2</v>
      </c>
    </row>
    <row r="11" spans="1:18" ht="30" customHeight="1" x14ac:dyDescent="0.2">
      <c r="B11" s="143" t="s">
        <v>61</v>
      </c>
      <c r="C11" s="144"/>
      <c r="D11" s="144"/>
      <c r="E11" s="144"/>
      <c r="F11" s="63" t="s">
        <v>98</v>
      </c>
      <c r="G11" s="8">
        <f>IFERROR(VLOOKUP(F11,PositivityGrid,2,FALSE),0)</f>
        <v>2</v>
      </c>
    </row>
    <row r="12" spans="1:18" ht="30" customHeight="1" x14ac:dyDescent="0.2">
      <c r="B12" s="143" t="s">
        <v>62</v>
      </c>
      <c r="C12" s="144"/>
      <c r="D12" s="144"/>
      <c r="E12" s="144"/>
      <c r="F12" s="63" t="s">
        <v>98</v>
      </c>
      <c r="G12" s="8">
        <f>IFERROR(VLOOKUP(F12,PositivityGrid,2,FALSE),0)</f>
        <v>2</v>
      </c>
    </row>
    <row r="13" spans="1:18" ht="30" customHeight="1" x14ac:dyDescent="0.2">
      <c r="B13" s="156" t="s">
        <v>63</v>
      </c>
      <c r="C13" s="157"/>
      <c r="D13" s="157"/>
      <c r="E13" s="157"/>
      <c r="F13" s="51" t="s">
        <v>98</v>
      </c>
      <c r="G13" s="8">
        <f>IFERROR(VLOOKUP(F13,PositivityGrid,2,FALSE),0)</f>
        <v>2</v>
      </c>
    </row>
    <row r="14" spans="1:18" s="9" customFormat="1" ht="8.25" x14ac:dyDescent="0.15">
      <c r="B14" s="33"/>
      <c r="C14" s="34"/>
      <c r="D14" s="34"/>
      <c r="E14" s="34"/>
      <c r="F14" s="35"/>
      <c r="G14" s="10"/>
      <c r="H14" s="10"/>
      <c r="I14" s="10"/>
      <c r="J14" s="10"/>
      <c r="K14" s="10"/>
      <c r="L14" s="10"/>
      <c r="M14" s="10"/>
    </row>
    <row r="15" spans="1:18" ht="23.25" x14ac:dyDescent="0.35">
      <c r="A15" s="30"/>
      <c r="B15" s="147" t="s">
        <v>64</v>
      </c>
      <c r="C15" s="148"/>
      <c r="D15" s="148"/>
      <c r="E15" s="148"/>
      <c r="F15" s="149"/>
    </row>
    <row r="16" spans="1:18" ht="23.25" x14ac:dyDescent="0.35">
      <c r="A16" s="30"/>
      <c r="B16" s="19"/>
      <c r="C16" s="20"/>
      <c r="D16" s="17" t="s">
        <v>65</v>
      </c>
      <c r="E16" s="17" t="s">
        <v>66</v>
      </c>
      <c r="F16" s="17" t="s">
        <v>67</v>
      </c>
      <c r="G16" s="21" t="s">
        <v>65</v>
      </c>
      <c r="H16" s="21" t="s">
        <v>66</v>
      </c>
      <c r="I16" s="21" t="s">
        <v>67</v>
      </c>
      <c r="J16" s="21" t="s">
        <v>68</v>
      </c>
      <c r="R16" s="3"/>
    </row>
    <row r="17" spans="2:10" ht="30" customHeight="1" x14ac:dyDescent="0.25">
      <c r="B17" s="152" t="s">
        <v>69</v>
      </c>
      <c r="C17" s="153"/>
      <c r="D17" s="32" t="s">
        <v>98</v>
      </c>
      <c r="E17" s="32" t="s">
        <v>98</v>
      </c>
      <c r="F17" s="18" t="s">
        <v>98</v>
      </c>
      <c r="G17" s="8">
        <f>IFERROR(VLOOKUP(D17,PositivityGrid,2,FALSE),0)</f>
        <v>2</v>
      </c>
      <c r="H17" s="8">
        <f>IFERROR(VLOOKUP(E17,PositivityGrid,2,FALSE),0)</f>
        <v>2</v>
      </c>
      <c r="I17" s="8">
        <f>IFERROR(VLOOKUP(F17,PositivityGrid,2,FALSE),0)</f>
        <v>2</v>
      </c>
      <c r="J17" s="21">
        <f>SUM(G17:I17)</f>
        <v>6</v>
      </c>
    </row>
    <row r="18" spans="2:10" ht="30" customHeight="1" x14ac:dyDescent="0.25">
      <c r="B18" s="154"/>
      <c r="C18" s="155"/>
      <c r="D18" s="41" t="str">
        <f>"Score: "&amp;G17</f>
        <v>Score: 2</v>
      </c>
      <c r="E18" s="41" t="str">
        <f t="shared" ref="E18:F18" si="0">"Score: "&amp;H17</f>
        <v>Score: 2</v>
      </c>
      <c r="F18" s="42" t="str">
        <f t="shared" si="0"/>
        <v>Score: 2</v>
      </c>
      <c r="J18" s="21"/>
    </row>
    <row r="19" spans="2:10" ht="30" customHeight="1" x14ac:dyDescent="0.25">
      <c r="B19" s="152" t="s">
        <v>70</v>
      </c>
      <c r="C19" s="153"/>
      <c r="D19" s="32" t="s">
        <v>98</v>
      </c>
      <c r="E19" s="32" t="s">
        <v>98</v>
      </c>
      <c r="F19" s="18" t="s">
        <v>98</v>
      </c>
      <c r="G19" s="8">
        <f>IFERROR(VLOOKUP(D19,PositivityGrid,2,FALSE),0)</f>
        <v>2</v>
      </c>
      <c r="H19" s="8">
        <f>IFERROR(VLOOKUP(E19,PositivityGrid,2,FALSE),0)</f>
        <v>2</v>
      </c>
      <c r="I19" s="8">
        <f>IFERROR(VLOOKUP(F19,PositivityGrid,2,FALSE),0)</f>
        <v>2</v>
      </c>
      <c r="J19" s="21">
        <f t="shared" ref="J19:J33" si="1">SUM(G19:I19)</f>
        <v>6</v>
      </c>
    </row>
    <row r="20" spans="2:10" ht="30" customHeight="1" x14ac:dyDescent="0.25">
      <c r="B20" s="154"/>
      <c r="C20" s="155"/>
      <c r="D20" s="41" t="str">
        <f>"Score: "&amp;G19</f>
        <v>Score: 2</v>
      </c>
      <c r="E20" s="41" t="str">
        <f t="shared" ref="E20" si="2">"Score: "&amp;H19</f>
        <v>Score: 2</v>
      </c>
      <c r="F20" s="42" t="str">
        <f t="shared" ref="F20" si="3">"Score: "&amp;I19</f>
        <v>Score: 2</v>
      </c>
      <c r="J20" s="21"/>
    </row>
    <row r="21" spans="2:10" ht="30" customHeight="1" x14ac:dyDescent="0.25">
      <c r="B21" s="152" t="s">
        <v>71</v>
      </c>
      <c r="C21" s="153"/>
      <c r="D21" s="32" t="s">
        <v>98</v>
      </c>
      <c r="E21" s="32" t="s">
        <v>98</v>
      </c>
      <c r="F21" s="18" t="s">
        <v>98</v>
      </c>
      <c r="G21" s="8">
        <f>IFERROR(VLOOKUP(D21,PositivityGrid,2,FALSE),0)</f>
        <v>2</v>
      </c>
      <c r="H21" s="8">
        <f>IFERROR(VLOOKUP(E21,PositivityGrid,2,FALSE),0)</f>
        <v>2</v>
      </c>
      <c r="I21" s="8">
        <f>IFERROR(VLOOKUP(F21,PositivityGrid,2,FALSE),0)</f>
        <v>2</v>
      </c>
      <c r="J21" s="21">
        <f t="shared" si="1"/>
        <v>6</v>
      </c>
    </row>
    <row r="22" spans="2:10" ht="30" customHeight="1" x14ac:dyDescent="0.25">
      <c r="B22" s="154"/>
      <c r="C22" s="155"/>
      <c r="D22" s="41" t="str">
        <f>"Score: "&amp;G21</f>
        <v>Score: 2</v>
      </c>
      <c r="E22" s="41" t="str">
        <f t="shared" ref="E22" si="4">"Score: "&amp;H21</f>
        <v>Score: 2</v>
      </c>
      <c r="F22" s="42" t="str">
        <f t="shared" ref="F22" si="5">"Score: "&amp;I21</f>
        <v>Score: 2</v>
      </c>
      <c r="J22" s="21"/>
    </row>
    <row r="23" spans="2:10" ht="30" customHeight="1" x14ac:dyDescent="0.25">
      <c r="B23" s="152" t="s">
        <v>72</v>
      </c>
      <c r="C23" s="153"/>
      <c r="D23" s="32" t="s">
        <v>98</v>
      </c>
      <c r="E23" s="32" t="s">
        <v>98</v>
      </c>
      <c r="F23" s="18" t="s">
        <v>98</v>
      </c>
      <c r="G23" s="8">
        <f>IFERROR(VLOOKUP(D23,PositivityGrid,2,FALSE),0)</f>
        <v>2</v>
      </c>
      <c r="H23" s="8">
        <f>IFERROR(VLOOKUP(E23,PositivityGrid,2,FALSE),0)</f>
        <v>2</v>
      </c>
      <c r="I23" s="8">
        <f>IFERROR(VLOOKUP(F23,PositivityGrid,2,FALSE),0)</f>
        <v>2</v>
      </c>
      <c r="J23" s="21">
        <f t="shared" si="1"/>
        <v>6</v>
      </c>
    </row>
    <row r="24" spans="2:10" ht="30" customHeight="1" x14ac:dyDescent="0.25">
      <c r="B24" s="154"/>
      <c r="C24" s="155"/>
      <c r="D24" s="41" t="str">
        <f>"Score: "&amp;G23</f>
        <v>Score: 2</v>
      </c>
      <c r="E24" s="41" t="str">
        <f t="shared" ref="E24" si="6">"Score: "&amp;H23</f>
        <v>Score: 2</v>
      </c>
      <c r="F24" s="42" t="str">
        <f t="shared" ref="F24" si="7">"Score: "&amp;I23</f>
        <v>Score: 2</v>
      </c>
      <c r="J24" s="21"/>
    </row>
    <row r="25" spans="2:10" ht="30" customHeight="1" x14ac:dyDescent="0.25">
      <c r="B25" s="152" t="s">
        <v>73</v>
      </c>
      <c r="C25" s="153"/>
      <c r="D25" s="32" t="s">
        <v>98</v>
      </c>
      <c r="E25" s="32" t="s">
        <v>98</v>
      </c>
      <c r="F25" s="18" t="s">
        <v>98</v>
      </c>
      <c r="G25" s="8">
        <f>IFERROR(VLOOKUP(D25,PositivityGrid,2,FALSE),0)</f>
        <v>2</v>
      </c>
      <c r="H25" s="8">
        <f>IFERROR(VLOOKUP(E25,PositivityGrid,2,FALSE),0)</f>
        <v>2</v>
      </c>
      <c r="I25" s="8">
        <f>IFERROR(VLOOKUP(F25,PositivityGrid,2,FALSE),0)</f>
        <v>2</v>
      </c>
      <c r="J25" s="21">
        <f t="shared" si="1"/>
        <v>6</v>
      </c>
    </row>
    <row r="26" spans="2:10" ht="30" customHeight="1" x14ac:dyDescent="0.25">
      <c r="B26" s="154"/>
      <c r="C26" s="155"/>
      <c r="D26" s="41" t="str">
        <f>"Score: "&amp;G25</f>
        <v>Score: 2</v>
      </c>
      <c r="E26" s="41" t="str">
        <f t="shared" ref="E26" si="8">"Score: "&amp;H25</f>
        <v>Score: 2</v>
      </c>
      <c r="F26" s="42" t="str">
        <f t="shared" ref="F26" si="9">"Score: "&amp;I25</f>
        <v>Score: 2</v>
      </c>
      <c r="J26" s="21"/>
    </row>
    <row r="27" spans="2:10" ht="30" customHeight="1" x14ac:dyDescent="0.25">
      <c r="B27" s="152" t="s">
        <v>74</v>
      </c>
      <c r="C27" s="153"/>
      <c r="D27" s="32" t="s">
        <v>98</v>
      </c>
      <c r="E27" s="32" t="s">
        <v>98</v>
      </c>
      <c r="F27" s="18" t="s">
        <v>98</v>
      </c>
      <c r="G27" s="8">
        <f>IFERROR(VLOOKUP(D27,PositivityGrid,2,FALSE),0)</f>
        <v>2</v>
      </c>
      <c r="H27" s="8">
        <f>IFERROR(VLOOKUP(E27,PositivityGrid,2,FALSE),0)</f>
        <v>2</v>
      </c>
      <c r="I27" s="8">
        <f>IFERROR(VLOOKUP(F27,PositivityGrid,2,FALSE),0)</f>
        <v>2</v>
      </c>
      <c r="J27" s="21">
        <f t="shared" si="1"/>
        <v>6</v>
      </c>
    </row>
    <row r="28" spans="2:10" ht="30" customHeight="1" x14ac:dyDescent="0.25">
      <c r="B28" s="154"/>
      <c r="C28" s="155"/>
      <c r="D28" s="41" t="str">
        <f>"Score: "&amp;G27</f>
        <v>Score: 2</v>
      </c>
      <c r="E28" s="41" t="str">
        <f t="shared" ref="E28" si="10">"Score: "&amp;H27</f>
        <v>Score: 2</v>
      </c>
      <c r="F28" s="42" t="str">
        <f t="shared" ref="F28" si="11">"Score: "&amp;I27</f>
        <v>Score: 2</v>
      </c>
      <c r="J28" s="21"/>
    </row>
    <row r="29" spans="2:10" ht="30" customHeight="1" x14ac:dyDescent="0.25">
      <c r="B29" s="152" t="s">
        <v>75</v>
      </c>
      <c r="C29" s="153"/>
      <c r="D29" s="32" t="s">
        <v>98</v>
      </c>
      <c r="E29" s="32" t="s">
        <v>98</v>
      </c>
      <c r="F29" s="18" t="s">
        <v>98</v>
      </c>
      <c r="G29" s="8">
        <f>IFERROR(VLOOKUP(D29,PositivityGrid,2,FALSE),0)</f>
        <v>2</v>
      </c>
      <c r="H29" s="8">
        <f>IFERROR(VLOOKUP(E29,PositivityGrid,2,FALSE),0)</f>
        <v>2</v>
      </c>
      <c r="I29" s="8">
        <f>IFERROR(VLOOKUP(F29,PositivityGrid,2,FALSE),0)</f>
        <v>2</v>
      </c>
      <c r="J29" s="21">
        <f t="shared" si="1"/>
        <v>6</v>
      </c>
    </row>
    <row r="30" spans="2:10" ht="30" customHeight="1" x14ac:dyDescent="0.25">
      <c r="B30" s="154"/>
      <c r="C30" s="155"/>
      <c r="D30" s="41" t="str">
        <f>"Score: "&amp;G29</f>
        <v>Score: 2</v>
      </c>
      <c r="E30" s="41" t="str">
        <f t="shared" ref="E30" si="12">"Score: "&amp;H29</f>
        <v>Score: 2</v>
      </c>
      <c r="F30" s="42" t="str">
        <f t="shared" ref="F30" si="13">"Score: "&amp;I29</f>
        <v>Score: 2</v>
      </c>
      <c r="J30" s="21"/>
    </row>
    <row r="31" spans="2:10" ht="30" customHeight="1" x14ac:dyDescent="0.25">
      <c r="B31" s="152" t="s">
        <v>76</v>
      </c>
      <c r="C31" s="153"/>
      <c r="D31" s="32" t="s">
        <v>98</v>
      </c>
      <c r="E31" s="32" t="s">
        <v>98</v>
      </c>
      <c r="F31" s="18" t="s">
        <v>98</v>
      </c>
      <c r="G31" s="8">
        <f>IFERROR(VLOOKUP(D31,PositivityGrid,2,FALSE),0)</f>
        <v>2</v>
      </c>
      <c r="H31" s="8">
        <f>IFERROR(VLOOKUP(E31,PositivityGrid,2,FALSE),0)</f>
        <v>2</v>
      </c>
      <c r="I31" s="8">
        <f>IFERROR(VLOOKUP(F31,PositivityGrid,2,FALSE),0)</f>
        <v>2</v>
      </c>
      <c r="J31" s="21">
        <f t="shared" si="1"/>
        <v>6</v>
      </c>
    </row>
    <row r="32" spans="2:10" ht="30" customHeight="1" x14ac:dyDescent="0.25">
      <c r="B32" s="154"/>
      <c r="C32" s="155"/>
      <c r="D32" s="41" t="str">
        <f>"Score: "&amp;G31</f>
        <v>Score: 2</v>
      </c>
      <c r="E32" s="41" t="str">
        <f t="shared" ref="E32" si="14">"Score: "&amp;H31</f>
        <v>Score: 2</v>
      </c>
      <c r="F32" s="42" t="str">
        <f t="shared" ref="F32" si="15">"Score: "&amp;I31</f>
        <v>Score: 2</v>
      </c>
      <c r="J32" s="21"/>
    </row>
    <row r="33" spans="2:11" ht="30" customHeight="1" x14ac:dyDescent="0.25">
      <c r="B33" s="152" t="s">
        <v>77</v>
      </c>
      <c r="C33" s="153"/>
      <c r="D33" s="32" t="s">
        <v>98</v>
      </c>
      <c r="E33" s="32" t="s">
        <v>98</v>
      </c>
      <c r="F33" s="18" t="s">
        <v>98</v>
      </c>
      <c r="G33" s="8">
        <f>IFERROR(VLOOKUP(D33,PositivityGrid,2,FALSE),0)</f>
        <v>2</v>
      </c>
      <c r="H33" s="8">
        <f>IFERROR(VLOOKUP(E33,PositivityGrid,2,FALSE),0)</f>
        <v>2</v>
      </c>
      <c r="I33" s="8">
        <f>IFERROR(VLOOKUP(F33,PositivityGrid,2,FALSE),0)</f>
        <v>2</v>
      </c>
      <c r="J33" s="21">
        <f t="shared" si="1"/>
        <v>6</v>
      </c>
    </row>
    <row r="34" spans="2:11" ht="30" customHeight="1" x14ac:dyDescent="0.25">
      <c r="B34" s="154"/>
      <c r="C34" s="155"/>
      <c r="D34" s="41" t="str">
        <f>"Score: "&amp;G33</f>
        <v>Score: 2</v>
      </c>
      <c r="E34" s="41" t="str">
        <f t="shared" ref="E34" si="16">"Score: "&amp;H33</f>
        <v>Score: 2</v>
      </c>
      <c r="F34" s="42" t="str">
        <f t="shared" ref="F34" si="17">"Score: "&amp;I33</f>
        <v>Score: 2</v>
      </c>
      <c r="J34" s="21"/>
    </row>
    <row r="35" spans="2:11" ht="15" x14ac:dyDescent="0.25">
      <c r="G35" s="21">
        <f>SUM(G17:G34)</f>
        <v>18</v>
      </c>
      <c r="H35" s="21">
        <f>SUM(H17:H34)</f>
        <v>18</v>
      </c>
      <c r="I35" s="21">
        <f>SUM(I17:I34)</f>
        <v>18</v>
      </c>
      <c r="J35" s="21">
        <f>SUM(J17:J34)</f>
        <v>54</v>
      </c>
      <c r="K35" s="21" t="s">
        <v>78</v>
      </c>
    </row>
    <row r="37" spans="2:11" x14ac:dyDescent="0.2">
      <c r="I37" s="158" t="s">
        <v>58</v>
      </c>
      <c r="J37" s="159"/>
      <c r="K37" s="25">
        <f>J35+G9</f>
        <v>62</v>
      </c>
    </row>
    <row r="38" spans="2:11" x14ac:dyDescent="0.2">
      <c r="I38" s="8" t="s">
        <v>59</v>
      </c>
      <c r="K38" s="8">
        <f>ROUND(K37/13.2,1)</f>
        <v>4.7</v>
      </c>
    </row>
  </sheetData>
  <sheetProtection algorithmName="SHA-512" hashValue="fX2dTlW8SHNtg3I1pp+OBFmD14qyK0auuul8W6dts5eFbGjVJqNiVtt6WHkJ86VUCvMfaN1KTso+87KmQ3GIIA==" saltValue="LBDcPwBGGQ40QW+jEW8vjw==" spinCount="100000" sheet="1" objects="1" scenarios="1"/>
  <protectedRanges>
    <protectedRange sqref="F10:F13 D17:F17 D19:F19 D21:F21 D23:F23 D25:F25 D27:F27 D29:F29 D31:F31 D33:F33" name="EnvironmentFields"/>
  </protectedRanges>
  <mergeCells count="16">
    <mergeCell ref="B21:C22"/>
    <mergeCell ref="I37:J37"/>
    <mergeCell ref="B23:C24"/>
    <mergeCell ref="B25:C26"/>
    <mergeCell ref="B29:C30"/>
    <mergeCell ref="B31:C32"/>
    <mergeCell ref="B33:C34"/>
    <mergeCell ref="B27:C28"/>
    <mergeCell ref="B15:F15"/>
    <mergeCell ref="B8:D9"/>
    <mergeCell ref="B17:C18"/>
    <mergeCell ref="B19:C20"/>
    <mergeCell ref="B10:E10"/>
    <mergeCell ref="B11:E11"/>
    <mergeCell ref="B12:E12"/>
    <mergeCell ref="B13:E13"/>
  </mergeCells>
  <conditionalFormatting sqref="D17:F17">
    <cfRule type="cellIs" dxfId="49" priority="41" operator="equal">
      <formula>"Very negative"</formula>
    </cfRule>
    <cfRule type="expression" dxfId="48" priority="42">
      <formula>OR(D17="Negative",D17="Not Known")</formula>
    </cfRule>
    <cfRule type="cellIs" dxfId="47" priority="43" operator="equal">
      <formula>"Neutral"</formula>
    </cfRule>
    <cfRule type="cellIs" dxfId="46" priority="44" operator="equal">
      <formula>"Positive"</formula>
    </cfRule>
    <cfRule type="cellIs" dxfId="45" priority="45" operator="equal">
      <formula>"Very Positive"</formula>
    </cfRule>
  </conditionalFormatting>
  <conditionalFormatting sqref="D19:F19">
    <cfRule type="cellIs" dxfId="44" priority="36" operator="equal">
      <formula>"Very negative"</formula>
    </cfRule>
    <cfRule type="expression" dxfId="43" priority="37">
      <formula>OR(D19="Negative",D19="Not Known")</formula>
    </cfRule>
    <cfRule type="cellIs" dxfId="42" priority="38" operator="equal">
      <formula>"Neutral"</formula>
    </cfRule>
    <cfRule type="cellIs" dxfId="41" priority="39" operator="equal">
      <formula>"Positive"</formula>
    </cfRule>
    <cfRule type="cellIs" dxfId="40" priority="40" operator="equal">
      <formula>"Very Positive"</formula>
    </cfRule>
  </conditionalFormatting>
  <conditionalFormatting sqref="D23:F23">
    <cfRule type="cellIs" dxfId="39" priority="26" operator="equal">
      <formula>"Very negative"</formula>
    </cfRule>
    <cfRule type="expression" dxfId="38" priority="27">
      <formula>OR(D23="Negative",D23="Not Known")</formula>
    </cfRule>
    <cfRule type="cellIs" dxfId="37" priority="28" operator="equal">
      <formula>"Neutral"</formula>
    </cfRule>
    <cfRule type="cellIs" dxfId="36" priority="29" operator="equal">
      <formula>"Positive"</formula>
    </cfRule>
    <cfRule type="cellIs" dxfId="35" priority="30" operator="equal">
      <formula>"Very Positive"</formula>
    </cfRule>
  </conditionalFormatting>
  <conditionalFormatting sqref="D25:F25">
    <cfRule type="cellIs" dxfId="34" priority="21" operator="equal">
      <formula>"Very negative"</formula>
    </cfRule>
    <cfRule type="expression" dxfId="33" priority="22">
      <formula>OR(D25="Negative",D25="Not Known")</formula>
    </cfRule>
    <cfRule type="cellIs" dxfId="32" priority="23" operator="equal">
      <formula>"Neutral"</formula>
    </cfRule>
    <cfRule type="cellIs" dxfId="31" priority="24" operator="equal">
      <formula>"Positive"</formula>
    </cfRule>
    <cfRule type="cellIs" dxfId="30" priority="25" operator="equal">
      <formula>"Very Positive"</formula>
    </cfRule>
  </conditionalFormatting>
  <conditionalFormatting sqref="D27:F27">
    <cfRule type="cellIs" dxfId="29" priority="16" operator="equal">
      <formula>"Very negative"</formula>
    </cfRule>
    <cfRule type="expression" dxfId="28" priority="17">
      <formula>OR(D27="Negative",D27="Not Known")</formula>
    </cfRule>
    <cfRule type="cellIs" dxfId="27" priority="18" operator="equal">
      <formula>"Neutral"</formula>
    </cfRule>
    <cfRule type="cellIs" dxfId="26" priority="19" operator="equal">
      <formula>"Positive"</formula>
    </cfRule>
    <cfRule type="cellIs" dxfId="25" priority="20" operator="equal">
      <formula>"Very Positive"</formula>
    </cfRule>
  </conditionalFormatting>
  <conditionalFormatting sqref="D29:F29">
    <cfRule type="cellIs" dxfId="24" priority="11" operator="equal">
      <formula>"Very negative"</formula>
    </cfRule>
    <cfRule type="expression" dxfId="23" priority="12">
      <formula>OR(D29="Negative",D29="Not Known")</formula>
    </cfRule>
    <cfRule type="cellIs" dxfId="22" priority="13" operator="equal">
      <formula>"Neutral"</formula>
    </cfRule>
    <cfRule type="cellIs" dxfId="21" priority="14" operator="equal">
      <formula>"Positive"</formula>
    </cfRule>
    <cfRule type="cellIs" dxfId="20" priority="15" operator="equal">
      <formula>"Very Positive"</formula>
    </cfRule>
  </conditionalFormatting>
  <conditionalFormatting sqref="D31:F31">
    <cfRule type="cellIs" dxfId="19" priority="6" operator="equal">
      <formula>"Very negative"</formula>
    </cfRule>
    <cfRule type="expression" dxfId="18" priority="7">
      <formula>OR(D31="Negative",D31="Not Known")</formula>
    </cfRule>
    <cfRule type="cellIs" dxfId="17" priority="8" operator="equal">
      <formula>"Neutral"</formula>
    </cfRule>
    <cfRule type="cellIs" dxfId="16" priority="9" operator="equal">
      <formula>"Positive"</formula>
    </cfRule>
    <cfRule type="cellIs" dxfId="15" priority="10" operator="equal">
      <formula>"Very Positive"</formula>
    </cfRule>
  </conditionalFormatting>
  <conditionalFormatting sqref="D33:F33">
    <cfRule type="cellIs" dxfId="14" priority="1" operator="equal">
      <formula>"Very negative"</formula>
    </cfRule>
    <cfRule type="expression" dxfId="13" priority="2">
      <formula>OR(D33="Negative",D33="Not Known")</formula>
    </cfRule>
    <cfRule type="cellIs" dxfId="12" priority="3" operator="equal">
      <formula>"Neutral"</formula>
    </cfRule>
    <cfRule type="cellIs" dxfId="11" priority="4" operator="equal">
      <formula>"Positive"</formula>
    </cfRule>
    <cfRule type="cellIs" dxfId="10" priority="5" operator="equal">
      <formula>"Very Positive"</formula>
    </cfRule>
  </conditionalFormatting>
  <conditionalFormatting sqref="D21:F21 F10:F13">
    <cfRule type="cellIs" dxfId="9" priority="31" operator="equal">
      <formula>"Very negative"</formula>
    </cfRule>
    <cfRule type="expression" dxfId="8" priority="32">
      <formula>OR(D10="Negative",D10="Not Known")</formula>
    </cfRule>
    <cfRule type="cellIs" dxfId="7" priority="33" operator="equal">
      <formula>"Neutral"</formula>
    </cfRule>
    <cfRule type="cellIs" dxfId="6" priority="34" operator="equal">
      <formula>"Positive"</formula>
    </cfRule>
    <cfRule type="cellIs" dxfId="5" priority="35" operator="equal">
      <formula>"Very Positive"</formula>
    </cfRule>
  </conditionalFormatting>
  <dataValidations count="1">
    <dataValidation type="list" errorStyle="warning" allowBlank="1" showInputMessage="1" showErrorMessage="1" errorTitle="Error" error="Please select an option from the drop down list" sqref="D33:F33 D17:F17 D19:F19 D21:F21 D23:F23 D25:F25 D27:F27 D29:F29 D31:F31 F10:F14" xr:uid="{00000000-0002-0000-0200-000000000000}">
      <formula1>PositivityScale</formula1>
    </dataValidation>
  </dataValidations>
  <pageMargins left="0.7" right="0.7" top="0.75" bottom="0.75" header="0.3" footer="0.3"/>
  <pageSetup paperSize="9" scale="8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8:R47"/>
  <sheetViews>
    <sheetView showGridLines="0" zoomScaleNormal="100" zoomScaleSheetLayoutView="100" workbookViewId="0">
      <pane ySplit="7" topLeftCell="A11" activePane="bottomLeft" state="frozen"/>
      <selection activeCell="B5" sqref="B5"/>
      <selection pane="bottomLeft" activeCell="B17" sqref="B17:D22"/>
    </sheetView>
  </sheetViews>
  <sheetFormatPr defaultColWidth="9.140625" defaultRowHeight="14.25" x14ac:dyDescent="0.2"/>
  <cols>
    <col min="1" max="1" width="2.7109375" style="1" customWidth="1"/>
    <col min="2" max="2" width="53.85546875" style="1" customWidth="1"/>
    <col min="3" max="3" width="37" style="1" customWidth="1"/>
    <col min="4" max="4" width="18" style="1" customWidth="1"/>
    <col min="5" max="5" width="9.140625" style="8" hidden="1" customWidth="1"/>
    <col min="6" max="10" width="9.140625" style="8" customWidth="1"/>
    <col min="11" max="16384" width="9.140625" style="1"/>
  </cols>
  <sheetData>
    <row r="8" spans="2:18" ht="41.25" customHeight="1" x14ac:dyDescent="0.2">
      <c r="B8" s="174" t="s">
        <v>79</v>
      </c>
      <c r="C8" s="174"/>
      <c r="D8" s="7" t="s">
        <v>25</v>
      </c>
    </row>
    <row r="9" spans="2:18" s="9" customFormat="1" ht="8.25" x14ac:dyDescent="0.15">
      <c r="B9" s="175"/>
      <c r="C9" s="175"/>
      <c r="D9" s="13"/>
      <c r="E9" s="10"/>
      <c r="F9" s="10"/>
      <c r="G9" s="10"/>
      <c r="H9" s="10"/>
      <c r="I9" s="10"/>
      <c r="J9" s="10"/>
    </row>
    <row r="10" spans="2:18" ht="15" x14ac:dyDescent="0.25">
      <c r="B10" s="176" t="s">
        <v>80</v>
      </c>
      <c r="C10" s="177"/>
      <c r="D10" s="178"/>
      <c r="E10" s="21">
        <f>SUBTOTAL(9,E11:E15)</f>
        <v>2</v>
      </c>
    </row>
    <row r="11" spans="2:18" ht="30" customHeight="1" x14ac:dyDescent="0.2">
      <c r="B11" s="172" t="s">
        <v>81</v>
      </c>
      <c r="C11" s="173"/>
      <c r="D11" s="68" t="s">
        <v>103</v>
      </c>
      <c r="E11" s="8">
        <f>IF($D11="YES",0,2)</f>
        <v>2</v>
      </c>
    </row>
    <row r="12" spans="2:18" ht="30" customHeight="1" x14ac:dyDescent="0.2">
      <c r="B12" s="169" t="s">
        <v>82</v>
      </c>
      <c r="C12" s="26" t="s">
        <v>83</v>
      </c>
      <c r="D12" s="65" t="s">
        <v>102</v>
      </c>
      <c r="E12" s="8">
        <f t="shared" ref="E12:E15" si="0">IF($D12="YES",0,2)</f>
        <v>0</v>
      </c>
      <c r="P12" s="4"/>
      <c r="Q12" s="4"/>
      <c r="R12" s="4"/>
    </row>
    <row r="13" spans="2:18" ht="30" customHeight="1" x14ac:dyDescent="0.2">
      <c r="B13" s="170"/>
      <c r="C13" s="27" t="s">
        <v>84</v>
      </c>
      <c r="D13" s="66" t="s">
        <v>102</v>
      </c>
      <c r="E13" s="8">
        <f t="shared" si="0"/>
        <v>0</v>
      </c>
      <c r="P13" s="4"/>
      <c r="Q13" s="4"/>
      <c r="R13" s="4"/>
    </row>
    <row r="14" spans="2:18" ht="30" customHeight="1" x14ac:dyDescent="0.2">
      <c r="B14" s="170"/>
      <c r="C14" s="27" t="s">
        <v>85</v>
      </c>
      <c r="D14" s="66" t="s">
        <v>102</v>
      </c>
      <c r="E14" s="8">
        <f t="shared" si="0"/>
        <v>0</v>
      </c>
    </row>
    <row r="15" spans="2:18" ht="30" customHeight="1" x14ac:dyDescent="0.2">
      <c r="B15" s="171"/>
      <c r="C15" s="15" t="s">
        <v>86</v>
      </c>
      <c r="D15" s="67" t="s">
        <v>102</v>
      </c>
      <c r="E15" s="8">
        <f t="shared" si="0"/>
        <v>0</v>
      </c>
    </row>
    <row r="16" spans="2:18" x14ac:dyDescent="0.2">
      <c r="B16" s="160" t="s">
        <v>108</v>
      </c>
      <c r="C16" s="161"/>
      <c r="D16" s="162"/>
    </row>
    <row r="17" spans="2:10" ht="15" customHeight="1" x14ac:dyDescent="0.2">
      <c r="B17" s="163" t="s">
        <v>119</v>
      </c>
      <c r="C17" s="164"/>
      <c r="D17" s="165"/>
    </row>
    <row r="18" spans="2:10" x14ac:dyDescent="0.2">
      <c r="B18" s="163"/>
      <c r="C18" s="164"/>
      <c r="D18" s="165"/>
    </row>
    <row r="19" spans="2:10" x14ac:dyDescent="0.2">
      <c r="B19" s="163"/>
      <c r="C19" s="164"/>
      <c r="D19" s="165"/>
    </row>
    <row r="20" spans="2:10" x14ac:dyDescent="0.2">
      <c r="B20" s="163"/>
      <c r="C20" s="164"/>
      <c r="D20" s="165"/>
    </row>
    <row r="21" spans="2:10" x14ac:dyDescent="0.2">
      <c r="B21" s="163"/>
      <c r="C21" s="164"/>
      <c r="D21" s="165"/>
    </row>
    <row r="22" spans="2:10" x14ac:dyDescent="0.2">
      <c r="B22" s="166"/>
      <c r="C22" s="167"/>
      <c r="D22" s="168"/>
    </row>
    <row r="23" spans="2:10" ht="15.75" customHeight="1" x14ac:dyDescent="0.2">
      <c r="B23" s="184"/>
      <c r="C23" s="184"/>
      <c r="D23" s="184"/>
    </row>
    <row r="24" spans="2:10" ht="30" customHeight="1" x14ac:dyDescent="0.25">
      <c r="B24" s="182"/>
      <c r="C24" s="183"/>
      <c r="D24" s="16" t="s">
        <v>37</v>
      </c>
      <c r="E24" s="21">
        <f>SUBTOTAL(9,E25:E26)</f>
        <v>0</v>
      </c>
    </row>
    <row r="25" spans="2:10" ht="30" customHeight="1" x14ac:dyDescent="0.2">
      <c r="B25" s="172" t="s">
        <v>87</v>
      </c>
      <c r="C25" s="173"/>
      <c r="D25" s="68" t="s">
        <v>104</v>
      </c>
      <c r="E25" s="8">
        <f>IFERROR(VLOOKUP(D25,ExtentGrid,2,FALSE),0)/2</f>
        <v>0</v>
      </c>
    </row>
    <row r="26" spans="2:10" ht="30" customHeight="1" x14ac:dyDescent="0.2">
      <c r="B26" s="180" t="s">
        <v>88</v>
      </c>
      <c r="C26" s="181"/>
      <c r="D26" s="64" t="s">
        <v>104</v>
      </c>
      <c r="E26" s="8">
        <f>IFERROR(VLOOKUP(D26,ExtentGrid,2,FALSE),0)/2</f>
        <v>0</v>
      </c>
    </row>
    <row r="27" spans="2:10" s="11" customFormat="1" ht="20.25" x14ac:dyDescent="0.3">
      <c r="B27" s="185"/>
      <c r="C27" s="185"/>
      <c r="D27" s="14"/>
      <c r="E27" s="12"/>
      <c r="F27" s="12"/>
      <c r="G27" s="12"/>
      <c r="H27" s="12"/>
      <c r="I27" s="12"/>
      <c r="J27" s="12"/>
    </row>
    <row r="28" spans="2:10" ht="15" x14ac:dyDescent="0.25">
      <c r="B28" s="176" t="s">
        <v>89</v>
      </c>
      <c r="C28" s="177"/>
      <c r="D28" s="178"/>
      <c r="E28" s="21">
        <f>SUBTOTAL(9,E29:E33)</f>
        <v>2</v>
      </c>
    </row>
    <row r="29" spans="2:10" ht="30" customHeight="1" x14ac:dyDescent="0.2">
      <c r="B29" s="172" t="s">
        <v>90</v>
      </c>
      <c r="C29" s="173"/>
      <c r="D29" s="28" t="s">
        <v>103</v>
      </c>
      <c r="E29" s="8">
        <f t="shared" ref="E29:E33" si="1">IF($D29="YES",0,2)</f>
        <v>2</v>
      </c>
    </row>
    <row r="30" spans="2:10" ht="30" customHeight="1" x14ac:dyDescent="0.2">
      <c r="B30" s="169" t="s">
        <v>82</v>
      </c>
      <c r="C30" s="26" t="s">
        <v>91</v>
      </c>
      <c r="D30" s="65" t="s">
        <v>102</v>
      </c>
      <c r="E30" s="8">
        <f t="shared" si="1"/>
        <v>0</v>
      </c>
      <c r="F30" s="1"/>
      <c r="G30" s="1"/>
      <c r="H30" s="1"/>
    </row>
    <row r="31" spans="2:10" ht="30" customHeight="1" x14ac:dyDescent="0.2">
      <c r="B31" s="172"/>
      <c r="C31" s="27" t="s">
        <v>92</v>
      </c>
      <c r="D31" s="66" t="s">
        <v>102</v>
      </c>
      <c r="E31" s="8">
        <f t="shared" si="1"/>
        <v>0</v>
      </c>
      <c r="F31" s="72"/>
      <c r="G31" s="72"/>
    </row>
    <row r="32" spans="2:10" ht="30" customHeight="1" x14ac:dyDescent="0.2">
      <c r="B32" s="172"/>
      <c r="C32" s="27" t="s">
        <v>93</v>
      </c>
      <c r="D32" s="66" t="s">
        <v>102</v>
      </c>
      <c r="E32" s="8">
        <f t="shared" si="1"/>
        <v>0</v>
      </c>
      <c r="F32" s="72"/>
      <c r="G32" s="72"/>
    </row>
    <row r="33" spans="2:7" ht="30" customHeight="1" x14ac:dyDescent="0.2">
      <c r="B33" s="171"/>
      <c r="C33" s="15" t="s">
        <v>94</v>
      </c>
      <c r="D33" s="67" t="s">
        <v>102</v>
      </c>
      <c r="E33" s="8">
        <f t="shared" si="1"/>
        <v>0</v>
      </c>
    </row>
    <row r="34" spans="2:7" x14ac:dyDescent="0.2">
      <c r="B34" s="160" t="s">
        <v>107</v>
      </c>
      <c r="C34" s="161"/>
      <c r="D34" s="162"/>
    </row>
    <row r="35" spans="2:7" ht="15" customHeight="1" x14ac:dyDescent="0.2">
      <c r="B35" s="163" t="s">
        <v>118</v>
      </c>
      <c r="C35" s="164"/>
      <c r="D35" s="165"/>
    </row>
    <row r="36" spans="2:7" x14ac:dyDescent="0.2">
      <c r="B36" s="163"/>
      <c r="C36" s="164"/>
      <c r="D36" s="165"/>
    </row>
    <row r="37" spans="2:7" x14ac:dyDescent="0.2">
      <c r="B37" s="163"/>
      <c r="C37" s="164"/>
      <c r="D37" s="165"/>
    </row>
    <row r="38" spans="2:7" x14ac:dyDescent="0.2">
      <c r="B38" s="163"/>
      <c r="C38" s="164"/>
      <c r="D38" s="165"/>
    </row>
    <row r="39" spans="2:7" x14ac:dyDescent="0.2">
      <c r="B39" s="163"/>
      <c r="C39" s="164"/>
      <c r="D39" s="165"/>
    </row>
    <row r="40" spans="2:7" x14ac:dyDescent="0.2">
      <c r="B40" s="163"/>
      <c r="C40" s="164"/>
      <c r="D40" s="165"/>
    </row>
    <row r="41" spans="2:7" ht="14.25" customHeight="1" x14ac:dyDescent="0.2">
      <c r="B41" s="166"/>
      <c r="C41" s="167"/>
      <c r="D41" s="168"/>
    </row>
    <row r="42" spans="2:7" ht="30" customHeight="1" x14ac:dyDescent="0.2">
      <c r="B42" s="184"/>
      <c r="C42" s="184"/>
      <c r="D42" s="184"/>
    </row>
    <row r="43" spans="2:7" ht="30" customHeight="1" x14ac:dyDescent="0.25">
      <c r="B43" s="186"/>
      <c r="C43" s="187"/>
      <c r="D43" s="16" t="s">
        <v>37</v>
      </c>
      <c r="E43" s="21">
        <f>SUBTOTAL(9,E44)</f>
        <v>0</v>
      </c>
    </row>
    <row r="44" spans="2:7" ht="30" customHeight="1" x14ac:dyDescent="0.2">
      <c r="B44" s="188" t="s">
        <v>95</v>
      </c>
      <c r="C44" s="189"/>
      <c r="D44" s="64" t="s">
        <v>104</v>
      </c>
      <c r="E44" s="8">
        <f>IFERROR(VLOOKUP(D44,ExtentGrid,2,FALSE),0)</f>
        <v>0</v>
      </c>
    </row>
    <row r="45" spans="2:7" x14ac:dyDescent="0.2">
      <c r="B45" s="70"/>
      <c r="C45" s="70"/>
      <c r="D45" s="70"/>
    </row>
    <row r="46" spans="2:7" x14ac:dyDescent="0.2">
      <c r="B46" s="70"/>
      <c r="C46" s="70"/>
      <c r="D46" s="70"/>
    </row>
    <row r="47" spans="2:7" x14ac:dyDescent="0.2">
      <c r="F47" s="179"/>
      <c r="G47" s="179"/>
    </row>
  </sheetData>
  <sheetProtection algorithmName="SHA-512" hashValue="3K+FGZz4UUAeczeuyPHaYbU577TJbNvfApkh7YSWZAb69JdtGv48JvMU52LOP5XIBZezMZMGTPyvYCxZQkroeA==" saltValue="rHY0QbOyCw1i1qh2g8bNyw==" spinCount="100000" sheet="1" objects="1" scenarios="1"/>
  <protectedRanges>
    <protectedRange sqref="D11:D15 B17:D22 D25:D26 D29:D33 B35:D41 D44" name="EngagementFields"/>
  </protectedRanges>
  <customSheetViews>
    <customSheetView guid="{DBE2B11E-9D1F-4D7D-AAAE-4FF419BB090B}" showPageBreaks="1" printArea="1" hiddenColumns="1">
      <selection sqref="A1:B1"/>
      <pageMargins left="0" right="0" top="0" bottom="0" header="0" footer="0"/>
      <pageSetup paperSize="9" scale="80" orientation="portrait" r:id="rId1"/>
    </customSheetView>
  </customSheetViews>
  <mergeCells count="21">
    <mergeCell ref="F47:G47"/>
    <mergeCell ref="B25:C25"/>
    <mergeCell ref="B26:C26"/>
    <mergeCell ref="B24:C24"/>
    <mergeCell ref="B23:D23"/>
    <mergeCell ref="B27:C27"/>
    <mergeCell ref="B28:D28"/>
    <mergeCell ref="B29:C29"/>
    <mergeCell ref="B30:B33"/>
    <mergeCell ref="B42:D42"/>
    <mergeCell ref="B43:C43"/>
    <mergeCell ref="B44:C44"/>
    <mergeCell ref="B34:D34"/>
    <mergeCell ref="B35:D41"/>
    <mergeCell ref="B16:D16"/>
    <mergeCell ref="B17:D22"/>
    <mergeCell ref="B12:B15"/>
    <mergeCell ref="B11:C11"/>
    <mergeCell ref="B8:C8"/>
    <mergeCell ref="B9:C9"/>
    <mergeCell ref="B10:D10"/>
  </mergeCells>
  <conditionalFormatting sqref="D25:D26 D44">
    <cfRule type="cellIs" dxfId="4" priority="3" stopIfTrue="1" operator="equal">
      <formula>"FULLY"</formula>
    </cfRule>
    <cfRule type="cellIs" dxfId="3" priority="4" stopIfTrue="1" operator="equal">
      <formula>"TO SOME EXTENT"</formula>
    </cfRule>
    <cfRule type="cellIs" dxfId="2" priority="5" operator="equal">
      <formula>"NOT AT ALL"</formula>
    </cfRule>
  </conditionalFormatting>
  <conditionalFormatting sqref="D11:D15 D29:D33">
    <cfRule type="cellIs" dxfId="1" priority="1" operator="equal">
      <formula>"NO"</formula>
    </cfRule>
    <cfRule type="cellIs" dxfId="0" priority="2" operator="equal">
      <formula>"YES"</formula>
    </cfRule>
  </conditionalFormatting>
  <dataValidations count="2">
    <dataValidation type="list" allowBlank="1" showInputMessage="1" showErrorMessage="1" errorTitle="Missing Value" error="Please select YES or NO before moving to the next section" sqref="D11:D15 D29:D33" xr:uid="{00000000-0002-0000-0300-000000000000}">
      <formula1>YesNo</formula1>
    </dataValidation>
    <dataValidation type="list" allowBlank="1" showInputMessage="1" showErrorMessage="1" errorTitle="Missing Value" error="Please select from drop down before moving to the next section" sqref="D44 D25:D26" xr:uid="{00000000-0002-0000-0300-000001000000}">
      <formula1>ExtentScale</formula1>
    </dataValidation>
  </dataValidations>
  <pageMargins left="0.7" right="0.7" top="0.75" bottom="0.75" header="0.3" footer="0.3"/>
  <pageSetup paperSize="9" scale="80"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3"/>
  <sheetViews>
    <sheetView workbookViewId="0">
      <selection activeCell="B14" sqref="B14"/>
    </sheetView>
  </sheetViews>
  <sheetFormatPr defaultRowHeight="15" x14ac:dyDescent="0.25"/>
  <cols>
    <col min="1" max="1" width="15.42578125" bestFit="1" customWidth="1"/>
  </cols>
  <sheetData>
    <row r="1" spans="1:2" x14ac:dyDescent="0.25">
      <c r="A1" s="8" t="s">
        <v>96</v>
      </c>
      <c r="B1">
        <v>0</v>
      </c>
    </row>
    <row r="2" spans="1:2" x14ac:dyDescent="0.25">
      <c r="A2" s="8" t="s">
        <v>97</v>
      </c>
      <c r="B2">
        <v>1</v>
      </c>
    </row>
    <row r="3" spans="1:2" x14ac:dyDescent="0.25">
      <c r="A3" s="8" t="s">
        <v>98</v>
      </c>
      <c r="B3">
        <v>2</v>
      </c>
    </row>
    <row r="4" spans="1:2" x14ac:dyDescent="0.25">
      <c r="A4" s="8" t="s">
        <v>99</v>
      </c>
      <c r="B4">
        <v>3</v>
      </c>
    </row>
    <row r="5" spans="1:2" x14ac:dyDescent="0.25">
      <c r="A5" s="8" t="s">
        <v>100</v>
      </c>
      <c r="B5">
        <v>4</v>
      </c>
    </row>
    <row r="6" spans="1:2" x14ac:dyDescent="0.25">
      <c r="A6" s="8" t="s">
        <v>101</v>
      </c>
      <c r="B6">
        <v>3</v>
      </c>
    </row>
    <row r="8" spans="1:2" x14ac:dyDescent="0.25">
      <c r="A8" s="8" t="s">
        <v>102</v>
      </c>
    </row>
    <row r="9" spans="1:2" x14ac:dyDescent="0.25">
      <c r="A9" s="8" t="s">
        <v>103</v>
      </c>
    </row>
    <row r="11" spans="1:2" x14ac:dyDescent="0.25">
      <c r="A11" t="s">
        <v>104</v>
      </c>
      <c r="B11">
        <v>0</v>
      </c>
    </row>
    <row r="12" spans="1:2" x14ac:dyDescent="0.25">
      <c r="A12" t="s">
        <v>105</v>
      </c>
      <c r="B12">
        <v>5</v>
      </c>
    </row>
    <row r="13" spans="1:2" x14ac:dyDescent="0.25">
      <c r="A13" t="s">
        <v>106</v>
      </c>
      <c r="B13">
        <v>10</v>
      </c>
    </row>
  </sheetData>
  <pageMargins left="0.7" right="0.7" top="0.75" bottom="0.75" header="0.3" footer="0.3"/>
  <pageSetup paperSize="9"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30C35E78552F54885C06BF198F49F51" ma:contentTypeVersion="11" ma:contentTypeDescription="Create a new document." ma:contentTypeScope="" ma:versionID="809a751a632bb31cfa336d1126395253">
  <xsd:schema xmlns:xsd="http://www.w3.org/2001/XMLSchema" xmlns:xs="http://www.w3.org/2001/XMLSchema" xmlns:p="http://schemas.microsoft.com/office/2006/metadata/properties" xmlns:ns2="6d85b80b-1d70-431a-a327-1f7dfc954383" xmlns:ns3="837d63a7-3344-4425-a45c-e2be52241d42" targetNamespace="http://schemas.microsoft.com/office/2006/metadata/properties" ma:root="true" ma:fieldsID="8efc8e77a084a906e43457a3a168b920" ns2:_="" ns3:_="">
    <xsd:import namespace="6d85b80b-1d70-431a-a327-1f7dfc954383"/>
    <xsd:import namespace="837d63a7-3344-4425-a45c-e2be52241d42"/>
    <xsd:element name="properties">
      <xsd:complexType>
        <xsd:sequence>
          <xsd:element name="documentManagement">
            <xsd:complexType>
              <xsd:all>
                <xsd:element ref="ns2:MediaServiceMetadata" minOccurs="0"/>
                <xsd:element ref="ns2:MediaServiceFastMetadata" minOccurs="0"/>
                <xsd:element ref="ns2:Notes0"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85b80b-1d70-431a-a327-1f7dfc9543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0" ma:index="10" nillable="true" ma:displayName="Notes" ma:default="Write notes here" ma:format="Dropdown" ma:internalName="Notes0">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37d63a7-3344-4425-a45c-e2be52241d4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Notes0 xmlns="6d85b80b-1d70-431a-a327-1f7dfc954383">Write notes here</Notes0>
  </documentManagement>
</p:properties>
</file>

<file path=customXml/itemProps1.xml><?xml version="1.0" encoding="utf-8"?>
<ds:datastoreItem xmlns:ds="http://schemas.openxmlformats.org/officeDocument/2006/customXml" ds:itemID="{819C22B6-2EE8-4685-9DF0-25DF2036CA38}">
  <ds:schemaRefs>
    <ds:schemaRef ds:uri="http://schemas.microsoft.com/sharepoint/v3/contenttype/forms"/>
  </ds:schemaRefs>
</ds:datastoreItem>
</file>

<file path=customXml/itemProps2.xml><?xml version="1.0" encoding="utf-8"?>
<ds:datastoreItem xmlns:ds="http://schemas.openxmlformats.org/officeDocument/2006/customXml" ds:itemID="{B3616384-EFB3-4553-88BC-53DD07A9E8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85b80b-1d70-431a-a327-1f7dfc954383"/>
    <ds:schemaRef ds:uri="837d63a7-3344-4425-a45c-e2be52241d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95C0181-C248-4303-946F-8AFB7E5EBDEA}">
  <ds:schemaRefs>
    <ds:schemaRef ds:uri="http://purl.org/dc/elements/1.1/"/>
    <ds:schemaRef ds:uri="http://schemas.microsoft.com/office/2006/metadata/properties"/>
    <ds:schemaRef ds:uri="6d85b80b-1d70-431a-a327-1f7dfc95438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837d63a7-3344-4425-a45c-e2be52241d42"/>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Summary</vt:lpstr>
      <vt:lpstr>Equalities</vt:lpstr>
      <vt:lpstr>Environment</vt:lpstr>
      <vt:lpstr>Engagement</vt:lpstr>
      <vt:lpstr>REF</vt:lpstr>
      <vt:lpstr>ExtentGrid</vt:lpstr>
      <vt:lpstr>ExtentScale</vt:lpstr>
      <vt:lpstr>PositivityGrid</vt:lpstr>
      <vt:lpstr>PositivityScale</vt:lpstr>
      <vt:lpstr>Engagement!Print_Area</vt:lpstr>
      <vt:lpstr>Environment!Print_Area</vt:lpstr>
      <vt:lpstr>Equalities!Print_Area</vt:lpstr>
      <vt:lpstr>Summary!Print_Area</vt:lpstr>
      <vt:lpstr>ProposalScore</vt:lpstr>
      <vt:lpstr>YesNo</vt:lpstr>
    </vt:vector>
  </TitlesOfParts>
  <Manager/>
  <Company>Kirklees Council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Stage 1 IIA - Mental Health Peer Support Service Pilot Review </dc:title>
  <dc:subject>Integrated impact assessments</dc:subject>
  <dc:creator>Becky Moulson &lt;Becky.Moulson@kirklees.gov.uk&gt;</dc:creator>
  <cp:keywords>Stage 1 IIA - Mental Health Peer Support Service Pilot Review </cp:keywords>
  <dc:description/>
  <cp:lastModifiedBy>Hayley Mozley Kirklees Council </cp:lastModifiedBy>
  <cp:revision/>
  <dcterms:created xsi:type="dcterms:W3CDTF">2016-04-19T12:09:38Z</dcterms:created>
  <dcterms:modified xsi:type="dcterms:W3CDTF">2023-02-10T16:38:37Z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0x010100130C35E78552F54885C06BF198F49F51</vt:lpwstr>
  </property>
  <property fmtid="{D5CDD505-2E9C-101B-9397-08002B2CF9AE}" pid="3" name="MSIP_Label_22127eb8-1c2a-4c17-86cc-a5ba0926d1f9_Enabled">
    <vt:lpwstr>true</vt:lpwstr>
  </property>
  <property fmtid="{D5CDD505-2E9C-101B-9397-08002B2CF9AE}" pid="4" name="MSIP_Label_22127eb8-1c2a-4c17-86cc-a5ba0926d1f9_SetDate">
    <vt:lpwstr>2023-02-09T09:16:51Z</vt:lpwstr>
  </property>
  <property fmtid="{D5CDD505-2E9C-101B-9397-08002B2CF9AE}" pid="5" name="MSIP_Label_22127eb8-1c2a-4c17-86cc-a5ba0926d1f9_Method">
    <vt:lpwstr>Standard</vt:lpwstr>
  </property>
  <property fmtid="{D5CDD505-2E9C-101B-9397-08002B2CF9AE}" pid="6" name="MSIP_Label_22127eb8-1c2a-4c17-86cc-a5ba0926d1f9_Name">
    <vt:lpwstr>22127eb8-1c2a-4c17-86cc-a5ba0926d1f9</vt:lpwstr>
  </property>
  <property fmtid="{D5CDD505-2E9C-101B-9397-08002B2CF9AE}" pid="7" name="MSIP_Label_22127eb8-1c2a-4c17-86cc-a5ba0926d1f9_SiteId">
    <vt:lpwstr>61d0734f-7fce-4063-b638-09ac5ad5a43f</vt:lpwstr>
  </property>
  <property fmtid="{D5CDD505-2E9C-101B-9397-08002B2CF9AE}" pid="8" name="MSIP_Label_22127eb8-1c2a-4c17-86cc-a5ba0926d1f9_ContentBits">
    <vt:lpwstr>0</vt:lpwstr>
  </property>
</Properties>
</file>