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wwwkirkleesgovukbeta\htdocs\beta\delivering-services\pdf\IIAS\economy-infrastrucure\"/>
    </mc:Choice>
  </mc:AlternateContent>
  <xr:revisionPtr revIDLastSave="0" documentId="8_{66C65CD7-AAE4-4E86-95B0-18408D5295AB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ummary" sheetId="2" r:id="rId1"/>
    <sheet name="Equalities" sheetId="4" r:id="rId2"/>
    <sheet name="Environment" sheetId="8" r:id="rId3"/>
    <sheet name="Engagement" sheetId="5" r:id="rId4"/>
    <sheet name="REF" sheetId="9" state="hidden" r:id="rId5"/>
  </sheets>
  <definedNames>
    <definedName name="ExtentGrid">REF!$A$11:$B$13</definedName>
    <definedName name="ExtentScale">REF!$A$11:$A$13</definedName>
    <definedName name="PositivityGrid">REF!$A$1:$B$6</definedName>
    <definedName name="PositivityScale">REF!$A$1:$A$6</definedName>
    <definedName name="_xlnm.Print_Area" localSheetId="3">Engagement!$B$8:$D$44</definedName>
    <definedName name="_xlnm.Print_Area" localSheetId="2">Environment!$B$8:$F$34</definedName>
    <definedName name="_xlnm.Print_Area" localSheetId="1">Equalities!$B$8:$E$39</definedName>
    <definedName name="_xlnm.Print_Area" localSheetId="0">Summary!$B$8:$J$43</definedName>
    <definedName name="ProposalScore">Summary!$L$44</definedName>
    <definedName name="YesNo">REF!$A$8:$A$9</definedName>
    <definedName name="Z_DBE2B11E_9D1F_4D7D_AAAE_4FF419BB090B_.wvu.Cols" localSheetId="3" hidden="1">Engagement!$E:$J</definedName>
    <definedName name="Z_DBE2B11E_9D1F_4D7D_AAAE_4FF419BB090B_.wvu.Cols" localSheetId="2" hidden="1">Environment!$G:$M</definedName>
    <definedName name="Z_DBE2B11E_9D1F_4D7D_AAAE_4FF419BB090B_.wvu.Cols" localSheetId="1" hidden="1">Equalities!$F:$L</definedName>
    <definedName name="Z_DBE2B11E_9D1F_4D7D_AAAE_4FF419BB090B_.wvu.PrintArea" localSheetId="3" hidden="1">Engagement!$B$8:$D$30</definedName>
    <definedName name="Z_DBE2B11E_9D1F_4D7D_AAAE_4FF419BB090B_.wvu.PrintArea" localSheetId="2" hidden="1">Environment!$B$8:$F$40</definedName>
    <definedName name="Z_DBE2B11E_9D1F_4D7D_AAAE_4FF419BB090B_.wvu.PrintArea" localSheetId="1" hidden="1">Equalities!$B$8:$E$40</definedName>
    <definedName name="Z_DBE2B11E_9D1F_4D7D_AAAE_4FF419BB090B_.wvu.PrintArea" localSheetId="0" hidden="1">Summary!$B$8:$J$40</definedName>
  </definedNames>
  <calcPr calcId="191029"/>
  <customWorkbookViews>
    <customWorkbookView name="Jonathan Nunn - Personal View" guid="{DBE2B11E-9D1F-4D7D-AAAE-4FF419BB090B}" mergeInterval="0" personalView="1" maximized="1" xWindow="-8" yWindow="-8" windowWidth="1296" windowHeight="1000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5" l="1"/>
  <c r="E32" i="5"/>
  <c r="E31" i="5"/>
  <c r="E30" i="5"/>
  <c r="E29" i="5"/>
  <c r="E26" i="5"/>
  <c r="E25" i="5"/>
  <c r="E12" i="5"/>
  <c r="E13" i="5"/>
  <c r="E14" i="5"/>
  <c r="E15" i="5"/>
  <c r="E11" i="5"/>
  <c r="G31" i="8"/>
  <c r="D32" i="8" s="1"/>
  <c r="I33" i="8"/>
  <c r="F34" i="8" s="1"/>
  <c r="H33" i="8"/>
  <c r="E34" i="8" s="1"/>
  <c r="G33" i="8"/>
  <c r="D34" i="8" s="1"/>
  <c r="I31" i="8"/>
  <c r="F32" i="8" s="1"/>
  <c r="H31" i="8"/>
  <c r="E32" i="8" s="1"/>
  <c r="I29" i="8"/>
  <c r="F30" i="8" s="1"/>
  <c r="H29" i="8"/>
  <c r="E30" i="8" s="1"/>
  <c r="G29" i="8"/>
  <c r="D30" i="8" s="1"/>
  <c r="I27" i="8"/>
  <c r="F28" i="8" s="1"/>
  <c r="H27" i="8"/>
  <c r="E28" i="8" s="1"/>
  <c r="G27" i="8"/>
  <c r="D28" i="8" s="1"/>
  <c r="I25" i="8"/>
  <c r="F26" i="8" s="1"/>
  <c r="H25" i="8"/>
  <c r="E26" i="8" s="1"/>
  <c r="G25" i="8"/>
  <c r="D26" i="8" s="1"/>
  <c r="I23" i="8"/>
  <c r="F24" i="8" s="1"/>
  <c r="H23" i="8"/>
  <c r="E24" i="8" s="1"/>
  <c r="G23" i="8"/>
  <c r="D24" i="8" s="1"/>
  <c r="I21" i="8"/>
  <c r="F22" i="8" s="1"/>
  <c r="H21" i="8"/>
  <c r="E22" i="8" s="1"/>
  <c r="G21" i="8"/>
  <c r="D22" i="8" s="1"/>
  <c r="I19" i="8"/>
  <c r="F20" i="8" s="1"/>
  <c r="H19" i="8"/>
  <c r="E20" i="8" s="1"/>
  <c r="G19" i="8"/>
  <c r="D20" i="8" s="1"/>
  <c r="I17" i="8"/>
  <c r="F18" i="8" s="1"/>
  <c r="H17" i="8"/>
  <c r="E18" i="8" s="1"/>
  <c r="G17" i="8"/>
  <c r="D18" i="8" s="1"/>
  <c r="G11" i="8"/>
  <c r="G12" i="8"/>
  <c r="G13" i="8"/>
  <c r="G10" i="8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8" i="4"/>
  <c r="F37" i="4"/>
  <c r="F36" i="4"/>
  <c r="F11" i="4"/>
  <c r="F13" i="4"/>
  <c r="F14" i="4"/>
  <c r="F10" i="4"/>
  <c r="E44" i="5"/>
  <c r="E43" i="5" s="1"/>
  <c r="G31" i="2" s="1"/>
  <c r="F39" i="4"/>
  <c r="E28" i="5" l="1"/>
  <c r="H31" i="2" s="1"/>
  <c r="I31" i="2" s="1"/>
  <c r="E10" i="5"/>
  <c r="H30" i="2" s="1"/>
  <c r="E24" i="5"/>
  <c r="G30" i="2" s="1"/>
  <c r="G9" i="8"/>
  <c r="F41" i="4"/>
  <c r="F42" i="4" s="1"/>
  <c r="E30" i="2" s="1"/>
  <c r="I30" i="2" l="1"/>
  <c r="L38" i="2"/>
  <c r="L39" i="2"/>
  <c r="L40" i="2"/>
  <c r="L41" i="2"/>
  <c r="L43" i="2"/>
  <c r="L37" i="2"/>
  <c r="L44" i="2" l="1"/>
  <c r="D30" i="2" s="1"/>
  <c r="F30" i="2" s="1"/>
  <c r="J30" i="2" s="1"/>
  <c r="J33" i="8"/>
  <c r="J31" i="8"/>
  <c r="J23" i="8"/>
  <c r="J21" i="8"/>
  <c r="J29" i="8" l="1"/>
  <c r="J27" i="8"/>
  <c r="J25" i="8"/>
  <c r="I35" i="8"/>
  <c r="J19" i="8"/>
  <c r="G35" i="8"/>
  <c r="H35" i="8"/>
  <c r="J17" i="8"/>
  <c r="J35" i="8" l="1"/>
  <c r="K37" i="8" s="1"/>
  <c r="K38" i="8" s="1"/>
  <c r="E31" i="2" s="1"/>
  <c r="F31" i="2" s="1"/>
  <c r="J31" i="2" s="1"/>
</calcChain>
</file>

<file path=xl/sharedStrings.xml><?xml version="1.0" encoding="utf-8"?>
<sst xmlns="http://schemas.openxmlformats.org/spreadsheetml/2006/main" count="227" uniqueCount="117">
  <si>
    <t>EIA STAGE 1 – SCREENING ASSESSMENT</t>
  </si>
  <si>
    <t>The purpose of this screening tool is to help you consider the potential impact of your proposal at an early stage.
Please give details of your service/lead officer then complete sections 1-3:
1) What is your proposal?
2) What level of impact do you think your proposal will have?
3) How are you using advice and evidence/intelligence to help you?
You will then receive your stage 1 assessment score and advice on what to do what next.</t>
  </si>
  <si>
    <t>PROJECT DETAILS</t>
  </si>
  <si>
    <t>Name of project or policy:</t>
  </si>
  <si>
    <t>Directorate:</t>
  </si>
  <si>
    <t>Senior Officer responsible for policy/service:</t>
  </si>
  <si>
    <t>Service:</t>
  </si>
  <si>
    <t>Lead Officer responsible for EIA:</t>
  </si>
  <si>
    <t>Specific Service Area/Policy:</t>
  </si>
  <si>
    <t>Date of EIA (Stage 1):</t>
  </si>
  <si>
    <t>Brief outline of proposal and the overall aims/purpose of making this change:</t>
  </si>
  <si>
    <t>ASSESSMENT SUMMARY</t>
  </si>
  <si>
    <t>Theme</t>
  </si>
  <si>
    <t>Calculated Scores</t>
  </si>
  <si>
    <t>Stage 2 Assessment Required</t>
  </si>
  <si>
    <t>Proposal</t>
  </si>
  <si>
    <t>Impact</t>
  </si>
  <si>
    <t>P + I</t>
  </si>
  <si>
    <t>Mitigation</t>
  </si>
  <si>
    <t>Evidence</t>
  </si>
  <si>
    <t>M + E</t>
  </si>
  <si>
    <t>Equalities</t>
  </si>
  <si>
    <t>Environment</t>
  </si>
  <si>
    <t>NATURE OF CHANGE</t>
  </si>
  <si>
    <t>WHAT IS YOUR PROPOSAL?</t>
  </si>
  <si>
    <t>Please select YES or NO</t>
  </si>
  <si>
    <t>Yes =</t>
  </si>
  <si>
    <t>Score</t>
  </si>
  <si>
    <r>
      <t xml:space="preserve">To </t>
    </r>
    <r>
      <rPr>
        <b/>
        <sz val="11"/>
        <color rgb="FF000000"/>
        <rFont val="Arial"/>
        <family val="2"/>
      </rPr>
      <t>introduce</t>
    </r>
    <r>
      <rPr>
        <sz val="11"/>
        <color rgb="FF000000"/>
        <rFont val="Arial"/>
        <family val="2"/>
      </rPr>
      <t xml:space="preserve"> a service, activity or policy (i.e. </t>
    </r>
    <r>
      <rPr>
        <b/>
        <sz val="11"/>
        <color rgb="FF000000"/>
        <rFont val="Arial"/>
        <family val="2"/>
      </rPr>
      <t>start</t>
    </r>
    <r>
      <rPr>
        <sz val="11"/>
        <color rgb="FF000000"/>
        <rFont val="Arial"/>
        <family val="2"/>
      </rPr>
      <t xml:space="preserve"> doing something)</t>
    </r>
  </si>
  <si>
    <r>
      <t xml:space="preserve">To </t>
    </r>
    <r>
      <rPr>
        <b/>
        <sz val="11"/>
        <color rgb="FF000000"/>
        <rFont val="Arial"/>
        <family val="2"/>
      </rPr>
      <t>remove</t>
    </r>
    <r>
      <rPr>
        <sz val="11"/>
        <color rgb="FF000000"/>
        <rFont val="Arial"/>
        <family val="2"/>
      </rPr>
      <t xml:space="preserve"> a service, activity or policy (i.e. </t>
    </r>
    <r>
      <rPr>
        <b/>
        <sz val="11"/>
        <color rgb="FF000000"/>
        <rFont val="Arial"/>
        <family val="2"/>
      </rPr>
      <t>stop</t>
    </r>
    <r>
      <rPr>
        <sz val="11"/>
        <color rgb="FF000000"/>
        <rFont val="Arial"/>
        <family val="2"/>
      </rPr>
      <t xml:space="preserve"> doing something)</t>
    </r>
  </si>
  <si>
    <r>
      <t xml:space="preserve">To </t>
    </r>
    <r>
      <rPr>
        <b/>
        <sz val="11"/>
        <color rgb="FF000000"/>
        <rFont val="Arial"/>
        <family val="2"/>
      </rPr>
      <t>reduce</t>
    </r>
    <r>
      <rPr>
        <sz val="11"/>
        <color rgb="FF000000"/>
        <rFont val="Arial"/>
        <family val="2"/>
      </rPr>
      <t xml:space="preserve"> a service or activity (i.e. </t>
    </r>
    <r>
      <rPr>
        <b/>
        <sz val="11"/>
        <color rgb="FF000000"/>
        <rFont val="Arial"/>
        <family val="2"/>
      </rPr>
      <t>do less</t>
    </r>
    <r>
      <rPr>
        <sz val="11"/>
        <color rgb="FF000000"/>
        <rFont val="Arial"/>
        <family val="2"/>
      </rPr>
      <t xml:space="preserve"> of something)</t>
    </r>
  </si>
  <si>
    <r>
      <t xml:space="preserve">To </t>
    </r>
    <r>
      <rPr>
        <b/>
        <sz val="11"/>
        <color rgb="FF000000"/>
        <rFont val="Arial"/>
        <family val="2"/>
      </rPr>
      <t>increase</t>
    </r>
    <r>
      <rPr>
        <sz val="11"/>
        <color rgb="FF000000"/>
        <rFont val="Arial"/>
        <family val="2"/>
      </rPr>
      <t xml:space="preserve"> a service or activity (i.e. </t>
    </r>
    <r>
      <rPr>
        <b/>
        <sz val="11"/>
        <color rgb="FF000000"/>
        <rFont val="Arial"/>
        <family val="2"/>
      </rPr>
      <t xml:space="preserve">do more </t>
    </r>
    <r>
      <rPr>
        <sz val="11"/>
        <color rgb="FF000000"/>
        <rFont val="Arial"/>
        <family val="2"/>
      </rPr>
      <t>of something)</t>
    </r>
  </si>
  <si>
    <r>
      <t xml:space="preserve">To </t>
    </r>
    <r>
      <rPr>
        <b/>
        <sz val="11"/>
        <color rgb="FF000000"/>
        <rFont val="Arial"/>
        <family val="2"/>
      </rPr>
      <t>change</t>
    </r>
    <r>
      <rPr>
        <sz val="11"/>
        <color rgb="FF000000"/>
        <rFont val="Arial"/>
        <family val="2"/>
      </rPr>
      <t xml:space="preserve"> a service, activity or policy (i.e. </t>
    </r>
    <r>
      <rPr>
        <b/>
        <sz val="11"/>
        <color rgb="FF000000"/>
        <rFont val="Arial"/>
        <family val="2"/>
      </rPr>
      <t>redesign</t>
    </r>
    <r>
      <rPr>
        <sz val="11"/>
        <color rgb="FF000000"/>
        <rFont val="Arial"/>
        <family val="2"/>
      </rPr>
      <t xml:space="preserve"> it)</t>
    </r>
  </si>
  <si>
    <r>
      <t xml:space="preserve">To </t>
    </r>
    <r>
      <rPr>
        <b/>
        <sz val="11"/>
        <color theme="1"/>
        <rFont val="Arial"/>
        <family val="2"/>
      </rPr>
      <t>start</t>
    </r>
    <r>
      <rPr>
        <sz val="11"/>
        <color theme="1"/>
        <rFont val="Arial"/>
        <family val="2"/>
      </rPr>
      <t xml:space="preserve"> </t>
    </r>
    <r>
      <rPr>
        <b/>
        <sz val="11"/>
        <color theme="1"/>
        <rFont val="Arial"/>
        <family val="2"/>
      </rPr>
      <t>charging</t>
    </r>
    <r>
      <rPr>
        <sz val="11"/>
        <color theme="1"/>
        <rFont val="Arial"/>
        <family val="2"/>
      </rPr>
      <t xml:space="preserve"> for (or increase the charge for) a service or activity (i.e. ask people to </t>
    </r>
    <r>
      <rPr>
        <b/>
        <sz val="11"/>
        <color theme="1"/>
        <rFont val="Arial"/>
        <family val="2"/>
      </rPr>
      <t>pay</t>
    </r>
    <r>
      <rPr>
        <sz val="11"/>
        <color theme="1"/>
        <rFont val="Arial"/>
        <family val="2"/>
      </rPr>
      <t xml:space="preserve"> for or to pay more for something)</t>
    </r>
  </si>
  <si>
    <t>Max</t>
  </si>
  <si>
    <t>WHAT LEVEL OF IMPACT DO YOU THINK YOUR PROPOSAL WILL HAVE ON…</t>
  </si>
  <si>
    <t>Level of Impact</t>
  </si>
  <si>
    <t>Please select from drop down</t>
  </si>
  <si>
    <r>
      <t xml:space="preserve">Kirklees </t>
    </r>
    <r>
      <rPr>
        <b/>
        <sz val="11"/>
        <color rgb="FF000000"/>
        <rFont val="Arial"/>
        <family val="2"/>
      </rPr>
      <t>employees</t>
    </r>
    <r>
      <rPr>
        <sz val="11"/>
        <color rgb="FF000000"/>
        <rFont val="Arial"/>
        <family val="2"/>
      </rPr>
      <t xml:space="preserve"> within this service/directorate? (overall)</t>
    </r>
  </si>
  <si>
    <r>
      <t xml:space="preserve">Kirklees </t>
    </r>
    <r>
      <rPr>
        <b/>
        <sz val="11"/>
        <color rgb="FF000000"/>
        <rFont val="Arial"/>
        <family val="2"/>
      </rPr>
      <t>residents</t>
    </r>
    <r>
      <rPr>
        <sz val="11"/>
        <color rgb="FF000000"/>
        <rFont val="Arial"/>
        <family val="2"/>
      </rPr>
      <t xml:space="preserve"> living in a specific ward/local area?</t>
    </r>
  </si>
  <si>
    <t>Please tell us which area/ward will be affected:</t>
  </si>
  <si>
    <r>
      <t>Residents</t>
    </r>
    <r>
      <rPr>
        <sz val="11"/>
        <color rgb="FF000000"/>
        <rFont val="Arial"/>
        <family val="2"/>
      </rPr>
      <t xml:space="preserve"> across Kirklees? (i.e. most/all local people)</t>
    </r>
  </si>
  <si>
    <r>
      <t xml:space="preserve">Existing </t>
    </r>
    <r>
      <rPr>
        <b/>
        <sz val="11"/>
        <color rgb="FF000000"/>
        <rFont val="Arial"/>
        <family val="2"/>
      </rPr>
      <t>service users</t>
    </r>
    <r>
      <rPr>
        <sz val="11"/>
        <color rgb="FF000000"/>
        <rFont val="Arial"/>
        <family val="2"/>
      </rPr>
      <t>?</t>
    </r>
  </si>
  <si>
    <r>
      <t xml:space="preserve">Each of the following </t>
    </r>
    <r>
      <rPr>
        <b/>
        <sz val="11"/>
        <color theme="0"/>
        <rFont val="Arial"/>
        <family val="2"/>
      </rPr>
      <t>groups</t>
    </r>
    <r>
      <rPr>
        <sz val="11"/>
        <color theme="0"/>
        <rFont val="Arial"/>
        <family val="2"/>
      </rPr>
      <t>?</t>
    </r>
  </si>
  <si>
    <t>(Think about how your proposal might affect, either positively or negatively, any individuals/communities. Please consider the impact for both employees and residents - within these protected characteristic groups).</t>
  </si>
  <si>
    <t>…age</t>
  </si>
  <si>
    <r>
      <t xml:space="preserve">What impact is there on Kirklees </t>
    </r>
    <r>
      <rPr>
        <b/>
        <sz val="8"/>
        <color rgb="FF000000"/>
        <rFont val="Arial"/>
        <family val="2"/>
      </rPr>
      <t>employees</t>
    </r>
    <r>
      <rPr>
        <sz val="8"/>
        <color rgb="FF000000"/>
        <rFont val="Arial"/>
        <family val="2"/>
      </rPr>
      <t>/internal working practices?</t>
    </r>
  </si>
  <si>
    <r>
      <t xml:space="preserve">What impact is there on Kirklees </t>
    </r>
    <r>
      <rPr>
        <b/>
        <sz val="8"/>
        <color rgb="FF000000"/>
        <rFont val="Arial"/>
        <family val="2"/>
      </rPr>
      <t>residents</t>
    </r>
    <r>
      <rPr>
        <sz val="8"/>
        <color rgb="FF000000"/>
        <rFont val="Arial"/>
        <family val="2"/>
      </rPr>
      <t>/external service delivery?</t>
    </r>
  </si>
  <si>
    <t>…disability</t>
  </si>
  <si>
    <t>…gender reassignment</t>
  </si>
  <si>
    <t>…marriage/ civil partnership</t>
  </si>
  <si>
    <t>…pregnancy &amp; maternity</t>
  </si>
  <si>
    <t>…race</t>
  </si>
  <si>
    <t>…religion &amp;  belief</t>
  </si>
  <si>
    <t>…sex</t>
  </si>
  <si>
    <t>…sexual orientation</t>
  </si>
  <si>
    <t>…those in poverty or low-come</t>
  </si>
  <si>
    <t>…unpaid carers</t>
  </si>
  <si>
    <t>Page Total</t>
  </si>
  <si>
    <t>Scaled to 10</t>
  </si>
  <si>
    <r>
      <t xml:space="preserve">Kirklees Council's </t>
    </r>
    <r>
      <rPr>
        <b/>
        <sz val="11"/>
        <color rgb="FF000000"/>
        <rFont val="Arial"/>
        <family val="2"/>
      </rPr>
      <t>internal practices</t>
    </r>
    <r>
      <rPr>
        <sz val="11"/>
        <color rgb="FF000000"/>
        <rFont val="Arial"/>
        <family val="2"/>
      </rPr>
      <t>?</t>
    </r>
  </si>
  <si>
    <r>
      <t xml:space="preserve">Lifestyles of </t>
    </r>
    <r>
      <rPr>
        <b/>
        <sz val="11"/>
        <color rgb="FF000000"/>
        <rFont val="Arial"/>
        <family val="2"/>
      </rPr>
      <t>those who live and work in</t>
    </r>
    <r>
      <rPr>
        <sz val="11"/>
        <color rgb="FF000000"/>
        <rFont val="Arial"/>
        <family val="2"/>
      </rPr>
      <t xml:space="preserve"> Kirklees?</t>
    </r>
  </si>
  <si>
    <r>
      <rPr>
        <b/>
        <sz val="11"/>
        <color rgb="FF000000"/>
        <rFont val="Arial"/>
        <family val="2"/>
      </rPr>
      <t>Practices of suppliers</t>
    </r>
    <r>
      <rPr>
        <sz val="11"/>
        <color rgb="FF000000"/>
        <rFont val="Arial"/>
        <family val="2"/>
      </rPr>
      <t xml:space="preserve"> to Kirklees council?</t>
    </r>
  </si>
  <si>
    <r>
      <rPr>
        <b/>
        <sz val="11"/>
        <color rgb="FF000000"/>
        <rFont val="Arial"/>
        <family val="2"/>
      </rPr>
      <t xml:space="preserve">Practices of other partners </t>
    </r>
    <r>
      <rPr>
        <sz val="11"/>
        <color rgb="FF000000"/>
        <rFont val="Arial"/>
        <family val="2"/>
      </rPr>
      <t>of Kirklees council?</t>
    </r>
  </si>
  <si>
    <r>
      <t xml:space="preserve">Each of the following </t>
    </r>
    <r>
      <rPr>
        <b/>
        <sz val="11"/>
        <color theme="0"/>
        <rFont val="Arial"/>
        <family val="2"/>
      </rPr>
      <t>environmental themes</t>
    </r>
    <r>
      <rPr>
        <sz val="11"/>
        <color theme="0"/>
        <rFont val="Arial"/>
        <family val="2"/>
      </rPr>
      <t>? (Please select from the drop down list)</t>
    </r>
  </si>
  <si>
    <t>People</t>
  </si>
  <si>
    <t>Partners</t>
  </si>
  <si>
    <t>Places</t>
  </si>
  <si>
    <t>Total</t>
  </si>
  <si>
    <t>…clean air (including Climate Changing Gases)</t>
  </si>
  <si>
    <t>…Clean and plentiful water</t>
  </si>
  <si>
    <t>… Wildlife and habitats</t>
  </si>
  <si>
    <t>…Resilience to harm from environmental hazards</t>
  </si>
  <si>
    <t>… Sustainability and efficiency of use of resources from nature</t>
  </si>
  <si>
    <t>…Beauty, heritage and engagement with the natural environment</t>
  </si>
  <si>
    <t>… Resilience to the effects of climate change</t>
  </si>
  <si>
    <t>…Production, recycling or disposal of waste</t>
  </si>
  <si>
    <t>… Exposure to chemicals</t>
  </si>
  <si>
    <t>Totals</t>
  </si>
  <si>
    <t>HOW ARE YOU USING ADVICE AND EVIDENCE/INTELLIGENCE TO HELP YOU?</t>
  </si>
  <si>
    <t>Equality Themes</t>
  </si>
  <si>
    <r>
      <t xml:space="preserve">Have you taken any </t>
    </r>
    <r>
      <rPr>
        <b/>
        <sz val="11"/>
        <color rgb="FF000000"/>
        <rFont val="Arial"/>
        <family val="2"/>
      </rPr>
      <t>specialist advice</t>
    </r>
    <r>
      <rPr>
        <sz val="11"/>
        <color rgb="FF000000"/>
        <rFont val="Arial"/>
        <family val="2"/>
      </rPr>
      <t xml:space="preserve"> linked to your proposal? (Legal, HR etc)?</t>
    </r>
  </si>
  <si>
    <r>
      <t xml:space="preserve">Do you have any </t>
    </r>
    <r>
      <rPr>
        <b/>
        <sz val="11"/>
        <color rgb="FF000000"/>
        <rFont val="Arial"/>
        <family val="2"/>
      </rPr>
      <t>evidence/intelligence</t>
    </r>
    <r>
      <rPr>
        <sz val="11"/>
        <color rgb="FF000000"/>
        <rFont val="Arial"/>
        <family val="2"/>
      </rPr>
      <t xml:space="preserve"> to support your assessment (in section 2) of the impact of your proposal on…</t>
    </r>
  </si>
  <si>
    <t>…employees?</t>
  </si>
  <si>
    <t>…Kirklees residents?</t>
  </si>
  <si>
    <t>…service users?</t>
  </si>
  <si>
    <t>…any protected characteristic groups?</t>
  </si>
  <si>
    <t>To what extent do you feel you are able to mitigate any potential negative impact of your proposal outlined on the different groups of people?</t>
  </si>
  <si>
    <t>To what extent do you feel you have considered your Public Sector Equality Duty?</t>
  </si>
  <si>
    <t>Environmental Themes</t>
  </si>
  <si>
    <r>
      <t xml:space="preserve">Have you taken any </t>
    </r>
    <r>
      <rPr>
        <b/>
        <sz val="11"/>
        <color rgb="FF000000"/>
        <rFont val="Arial"/>
        <family val="2"/>
      </rPr>
      <t>specialist advice</t>
    </r>
    <r>
      <rPr>
        <sz val="11"/>
        <color rgb="FF000000"/>
        <rFont val="Arial"/>
        <family val="2"/>
      </rPr>
      <t xml:space="preserve"> linked to your proposal?</t>
    </r>
  </si>
  <si>
    <t>…Kirklees Council practices?</t>
  </si>
  <si>
    <t>…resident and worker lifestyles?</t>
  </si>
  <si>
    <t>…Practices of Supplier to Kirklees Council?</t>
  </si>
  <si>
    <t>…Practices of other Kirklees Council partners?</t>
  </si>
  <si>
    <t>To what extent do you feel you are able to mitigate any potential negative impact of your proposal on the environmtenal issues identified?</t>
  </si>
  <si>
    <t>Very Positive</t>
  </si>
  <si>
    <t>Positive</t>
  </si>
  <si>
    <t>Neutral</t>
  </si>
  <si>
    <t>Negative</t>
  </si>
  <si>
    <t>Very negative</t>
  </si>
  <si>
    <t>Not known</t>
  </si>
  <si>
    <t>Yes</t>
  </si>
  <si>
    <t>No</t>
  </si>
  <si>
    <t>FULLY</t>
  </si>
  <si>
    <t>TO SOME EXTENT</t>
  </si>
  <si>
    <t>NOT AT ALL</t>
  </si>
  <si>
    <t>Please list your environmental evidence/intelligence here [you can include hyperlinks to files/research/websites]:</t>
  </si>
  <si>
    <r>
      <t xml:space="preserve">Please list your </t>
    </r>
    <r>
      <rPr>
        <b/>
        <sz val="11"/>
        <color rgb="FF000000"/>
        <rFont val="Arial"/>
        <family val="2"/>
      </rPr>
      <t>equalities</t>
    </r>
    <r>
      <rPr>
        <sz val="11"/>
        <color rgb="FF000000"/>
        <rFont val="Arial"/>
        <family val="2"/>
      </rPr>
      <t xml:space="preserve"> evidence/intelligence here [you can include hyperlinks to files/research/websites]:</t>
    </r>
  </si>
  <si>
    <t>NO</t>
  </si>
  <si>
    <t>All</t>
  </si>
  <si>
    <t>To clarify the process for the collection/audit and expenditure of financial contributions collected from developers</t>
  </si>
  <si>
    <t>Development Management</t>
  </si>
  <si>
    <t>Section 106 Process</t>
  </si>
  <si>
    <t>Economy and Infrastructure</t>
  </si>
  <si>
    <t>Kevin Walton</t>
  </si>
  <si>
    <t>Lee Stoney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</si>
</sst>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theme="1"/>
      <name val="Arial"/>
      <family val="2"/>
    </font>
    <font>
      <i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0"/>
      <name val="Arial"/>
      <family val="2"/>
    </font>
    <font>
      <b/>
      <sz val="12"/>
      <color theme="0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Arial"/>
      <family val="2"/>
    </font>
    <font>
      <i/>
      <sz val="8"/>
      <color theme="0"/>
      <name val="Arial"/>
      <family val="2"/>
    </font>
    <font>
      <sz val="11"/>
      <name val="Arial"/>
      <family val="2"/>
    </font>
    <font>
      <sz val="16"/>
      <name val="Arial"/>
      <family val="2"/>
    </font>
    <font>
      <i/>
      <sz val="8"/>
      <color rgb="FFFF0000"/>
      <name val="Arial"/>
      <family val="2"/>
    </font>
    <font>
      <sz val="6"/>
      <color theme="1"/>
      <name val="Arial"/>
      <family val="2"/>
    </font>
    <font>
      <sz val="6"/>
      <color rgb="FF000000"/>
      <name val="Arial"/>
      <family val="2"/>
    </font>
    <font>
      <sz val="6"/>
      <name val="Arial"/>
      <family val="2"/>
    </font>
    <font>
      <sz val="16"/>
      <color theme="1"/>
      <name val="Arial"/>
      <family val="2"/>
    </font>
    <font>
      <sz val="16"/>
      <color rgb="FF000000"/>
      <name val="Arial"/>
      <family val="2"/>
    </font>
    <font>
      <b/>
      <sz val="11"/>
      <name val="Arial"/>
      <family val="2"/>
    </font>
    <font>
      <b/>
      <sz val="14"/>
      <color rgb="FF008DA9"/>
      <name val="Arial"/>
      <family val="2"/>
    </font>
    <font>
      <sz val="18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19DB6"/>
        <bgColor indexed="64"/>
      </patternFill>
    </fill>
    <fill>
      <patternFill patternType="solid">
        <fgColor rgb="FF008DA9"/>
        <bgColor indexed="64"/>
      </patternFill>
    </fill>
    <fill>
      <patternFill patternType="solid">
        <fgColor theme="0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8DA9"/>
      </bottom>
      <diagonal/>
    </border>
    <border>
      <left/>
      <right style="thin">
        <color rgb="FF008DA9"/>
      </right>
      <top/>
      <bottom/>
      <diagonal/>
    </border>
    <border>
      <left style="thin">
        <color rgb="FF008DA9"/>
      </left>
      <right style="thin">
        <color rgb="FF008DA9"/>
      </right>
      <top/>
      <bottom/>
      <diagonal/>
    </border>
    <border>
      <left style="thin">
        <color rgb="FF008DA9"/>
      </left>
      <right/>
      <top/>
      <bottom/>
      <diagonal/>
    </border>
    <border>
      <left/>
      <right style="thin">
        <color rgb="FF008DA9"/>
      </right>
      <top/>
      <bottom style="thin">
        <color rgb="FF008DA9"/>
      </bottom>
      <diagonal/>
    </border>
    <border>
      <left style="thin">
        <color rgb="FF008DA9"/>
      </left>
      <right style="thin">
        <color rgb="FF008DA9"/>
      </right>
      <top/>
      <bottom style="thin">
        <color rgb="FF008DA9"/>
      </bottom>
      <diagonal/>
    </border>
    <border>
      <left style="thin">
        <color rgb="FF008DA9"/>
      </left>
      <right/>
      <top/>
      <bottom style="thin">
        <color rgb="FF008DA9"/>
      </bottom>
      <diagonal/>
    </border>
    <border>
      <left style="thin">
        <color rgb="FF008DA9"/>
      </left>
      <right/>
      <top style="thin">
        <color rgb="FF008DA9"/>
      </top>
      <bottom/>
      <diagonal/>
    </border>
    <border>
      <left/>
      <right/>
      <top style="thin">
        <color rgb="FF008DA9"/>
      </top>
      <bottom/>
      <diagonal/>
    </border>
    <border>
      <left/>
      <right style="thin">
        <color rgb="FF008DA9"/>
      </right>
      <top style="thin">
        <color rgb="FF008DA9"/>
      </top>
      <bottom/>
      <diagonal/>
    </border>
    <border>
      <left style="thin">
        <color rgb="FF008DA9"/>
      </left>
      <right/>
      <top style="thin">
        <color rgb="FF008DA9"/>
      </top>
      <bottom style="dashed">
        <color rgb="FF008DA9"/>
      </bottom>
      <diagonal/>
    </border>
    <border>
      <left/>
      <right/>
      <top style="thin">
        <color rgb="FF008DA9"/>
      </top>
      <bottom style="dashed">
        <color rgb="FF008DA9"/>
      </bottom>
      <diagonal/>
    </border>
    <border>
      <left/>
      <right style="thin">
        <color rgb="FF008DA9"/>
      </right>
      <top style="thin">
        <color rgb="FF008DA9"/>
      </top>
      <bottom style="dashed">
        <color rgb="FF008DA9"/>
      </bottom>
      <diagonal/>
    </border>
    <border>
      <left style="thin">
        <color rgb="FF008DA9"/>
      </left>
      <right/>
      <top style="dashed">
        <color rgb="FF008DA9"/>
      </top>
      <bottom style="dashed">
        <color rgb="FF008DA9"/>
      </bottom>
      <diagonal/>
    </border>
    <border>
      <left/>
      <right/>
      <top style="dashed">
        <color rgb="FF008DA9"/>
      </top>
      <bottom style="dashed">
        <color rgb="FF008DA9"/>
      </bottom>
      <diagonal/>
    </border>
    <border>
      <left/>
      <right style="thin">
        <color rgb="FF008DA9"/>
      </right>
      <top style="dashed">
        <color rgb="FF008DA9"/>
      </top>
      <bottom style="dashed">
        <color rgb="FF008DA9"/>
      </bottom>
      <diagonal/>
    </border>
    <border>
      <left style="thin">
        <color rgb="FF008DA9"/>
      </left>
      <right/>
      <top style="dashed">
        <color rgb="FF008DA9"/>
      </top>
      <bottom style="thin">
        <color rgb="FF008DA9"/>
      </bottom>
      <diagonal/>
    </border>
    <border>
      <left/>
      <right/>
      <top style="dashed">
        <color rgb="FF008DA9"/>
      </top>
      <bottom style="thin">
        <color rgb="FF008DA9"/>
      </bottom>
      <diagonal/>
    </border>
    <border>
      <left/>
      <right style="thin">
        <color rgb="FF008DA9"/>
      </right>
      <top style="dashed">
        <color rgb="FF008DA9"/>
      </top>
      <bottom style="thin">
        <color rgb="FF008DA9"/>
      </bottom>
      <diagonal/>
    </border>
    <border>
      <left style="thin">
        <color rgb="FF008DA9"/>
      </left>
      <right/>
      <top style="thin">
        <color rgb="FF008DA9"/>
      </top>
      <bottom style="thin">
        <color rgb="FF008DA9"/>
      </bottom>
      <diagonal/>
    </border>
    <border>
      <left/>
      <right/>
      <top style="thin">
        <color rgb="FF008DA9"/>
      </top>
      <bottom style="thin">
        <color rgb="FF008DA9"/>
      </bottom>
      <diagonal/>
    </border>
    <border>
      <left/>
      <right style="thin">
        <color rgb="FF008DA9"/>
      </right>
      <top style="thin">
        <color rgb="FF008DA9"/>
      </top>
      <bottom style="thin">
        <color rgb="FF008DA9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008DA9"/>
      </left>
      <right style="thin">
        <color theme="0"/>
      </right>
      <top style="thin">
        <color rgb="FF008DA9"/>
      </top>
      <bottom/>
      <diagonal/>
    </border>
    <border>
      <left style="thin">
        <color theme="0"/>
      </left>
      <right style="thin">
        <color theme="0"/>
      </right>
      <top style="thin">
        <color rgb="FF008DA9"/>
      </top>
      <bottom/>
      <diagonal/>
    </border>
    <border>
      <left style="thin">
        <color theme="0"/>
      </left>
      <right style="thin">
        <color rgb="FF008DA9"/>
      </right>
      <top style="thin">
        <color rgb="FF008DA9"/>
      </top>
      <bottom/>
      <diagonal/>
    </border>
    <border>
      <left style="thin">
        <color rgb="FF008DA9"/>
      </left>
      <right style="thin">
        <color theme="0"/>
      </right>
      <top/>
      <bottom/>
      <diagonal/>
    </border>
    <border>
      <left style="thin">
        <color theme="0"/>
      </left>
      <right style="thin">
        <color rgb="FF008DA9"/>
      </right>
      <top/>
      <bottom/>
      <diagonal/>
    </border>
    <border>
      <left style="thin">
        <color rgb="FF008DA9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008DA9"/>
      </right>
      <top style="thin">
        <color theme="0"/>
      </top>
      <bottom style="thin">
        <color theme="0"/>
      </bottom>
      <diagonal/>
    </border>
    <border>
      <left style="thin">
        <color rgb="FF008DA9"/>
      </left>
      <right style="thin">
        <color theme="0"/>
      </right>
      <top style="thin">
        <color theme="0"/>
      </top>
      <bottom style="thin">
        <color rgb="FF008DA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8DA9"/>
      </bottom>
      <diagonal/>
    </border>
    <border>
      <left style="thin">
        <color theme="0"/>
      </left>
      <right style="thin">
        <color rgb="FF008DA9"/>
      </right>
      <top style="thin">
        <color theme="0"/>
      </top>
      <bottom style="thin">
        <color rgb="FF008DA9"/>
      </bottom>
      <diagonal/>
    </border>
    <border>
      <left style="thin">
        <color rgb="FF008DA9"/>
      </left>
      <right style="thin">
        <color theme="0"/>
      </right>
      <top/>
      <bottom style="thin">
        <color rgb="FF008DA9"/>
      </bottom>
      <diagonal/>
    </border>
    <border>
      <left style="thin">
        <color theme="0"/>
      </left>
      <right style="thin">
        <color theme="0"/>
      </right>
      <top/>
      <bottom style="thin">
        <color rgb="FF008DA9"/>
      </bottom>
      <diagonal/>
    </border>
    <border>
      <left style="thin">
        <color theme="0"/>
      </left>
      <right style="thin">
        <color rgb="FF008DA9"/>
      </right>
      <top/>
      <bottom style="thin">
        <color rgb="FF008DA9"/>
      </bottom>
      <diagonal/>
    </border>
    <border>
      <left style="thin">
        <color rgb="FF008DA9"/>
      </left>
      <right/>
      <top style="thin">
        <color rgb="FF008DA9"/>
      </top>
      <bottom style="dotted">
        <color rgb="FF008DA9"/>
      </bottom>
      <diagonal/>
    </border>
    <border>
      <left/>
      <right/>
      <top style="thin">
        <color rgb="FF008DA9"/>
      </top>
      <bottom style="dotted">
        <color rgb="FF008DA9"/>
      </bottom>
      <diagonal/>
    </border>
    <border>
      <left/>
      <right style="thin">
        <color rgb="FF008DA9"/>
      </right>
      <top style="thin">
        <color rgb="FF008DA9"/>
      </top>
      <bottom style="dotted">
        <color rgb="FF008DA9"/>
      </bottom>
      <diagonal/>
    </border>
    <border>
      <left style="thin">
        <color rgb="FF008DA9"/>
      </left>
      <right/>
      <top style="dotted">
        <color rgb="FF008DA9"/>
      </top>
      <bottom style="dotted">
        <color rgb="FF008DA9"/>
      </bottom>
      <diagonal/>
    </border>
    <border>
      <left/>
      <right/>
      <top style="dotted">
        <color rgb="FF008DA9"/>
      </top>
      <bottom style="dotted">
        <color rgb="FF008DA9"/>
      </bottom>
      <diagonal/>
    </border>
    <border>
      <left/>
      <right style="thin">
        <color rgb="FF008DA9"/>
      </right>
      <top style="dotted">
        <color rgb="FF008DA9"/>
      </top>
      <bottom style="dotted">
        <color rgb="FF008DA9"/>
      </bottom>
      <diagonal/>
    </border>
    <border>
      <left style="thin">
        <color rgb="FF008DA9"/>
      </left>
      <right/>
      <top style="dotted">
        <color rgb="FF008DA9"/>
      </top>
      <bottom style="thin">
        <color rgb="FF008DA9"/>
      </bottom>
      <diagonal/>
    </border>
    <border>
      <left/>
      <right/>
      <top style="dotted">
        <color rgb="FF008DA9"/>
      </top>
      <bottom style="thin">
        <color rgb="FF008DA9"/>
      </bottom>
      <diagonal/>
    </border>
    <border>
      <left/>
      <right style="thin">
        <color rgb="FF008DA9"/>
      </right>
      <top style="dotted">
        <color rgb="FF008DA9"/>
      </top>
      <bottom style="thin">
        <color rgb="FF008DA9"/>
      </bottom>
      <diagonal/>
    </border>
    <border>
      <left style="thin">
        <color rgb="FF008DA9"/>
      </left>
      <right/>
      <top style="dotted">
        <color rgb="FF008DA9"/>
      </top>
      <bottom/>
      <diagonal/>
    </border>
    <border>
      <left/>
      <right/>
      <top style="dotted">
        <color rgb="FF008DA9"/>
      </top>
      <bottom/>
      <diagonal/>
    </border>
    <border>
      <left/>
      <right style="thin">
        <color rgb="FF008DA9"/>
      </right>
      <top style="dotted">
        <color rgb="FF008DA9"/>
      </top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7" fillId="0" borderId="0" xfId="0" applyFont="1"/>
    <xf numFmtId="0" fontId="1" fillId="0" borderId="0" xfId="0" applyFont="1" applyFill="1" applyBorder="1" applyAlignment="1">
      <alignment vertical="center" wrapText="1"/>
    </xf>
    <xf numFmtId="0" fontId="12" fillId="4" borderId="0" xfId="0" applyFont="1" applyFill="1"/>
    <xf numFmtId="0" fontId="10" fillId="4" borderId="0" xfId="0" applyFont="1" applyFill="1"/>
    <xf numFmtId="0" fontId="10" fillId="3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8" fillId="0" borderId="0" xfId="0" applyFont="1"/>
    <xf numFmtId="0" fontId="20" fillId="0" borderId="0" xfId="0" applyFont="1"/>
    <xf numFmtId="0" fontId="21" fillId="0" borderId="0" xfId="0" applyFont="1"/>
    <xf numFmtId="0" fontId="16" fillId="0" borderId="0" xfId="0" applyFont="1"/>
    <xf numFmtId="0" fontId="18" fillId="0" borderId="0" xfId="0" applyFont="1" applyBorder="1"/>
    <xf numFmtId="0" fontId="21" fillId="0" borderId="0" xfId="0" applyFont="1" applyBorder="1"/>
    <xf numFmtId="0" fontId="4" fillId="0" borderId="21" xfId="0" applyFont="1" applyBorder="1" applyAlignment="1">
      <alignment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23" fillId="0" borderId="0" xfId="0" applyFont="1"/>
    <xf numFmtId="0" fontId="24" fillId="0" borderId="0" xfId="0" applyFont="1"/>
    <xf numFmtId="0" fontId="18" fillId="0" borderId="0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15" fillId="0" borderId="3" xfId="0" applyFont="1" applyBorder="1"/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2" fillId="0" borderId="5" xfId="0" applyFont="1" applyBorder="1" applyAlignment="1">
      <alignment horizontal="center"/>
    </xf>
    <xf numFmtId="0" fontId="23" fillId="0" borderId="0" xfId="0" applyFont="1" applyBorder="1"/>
    <xf numFmtId="0" fontId="25" fillId="0" borderId="0" xfId="0" applyFont="1"/>
    <xf numFmtId="0" fontId="11" fillId="3" borderId="26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8" fillId="0" borderId="25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15" fillId="0" borderId="0" xfId="0" applyFont="1" applyBorder="1"/>
    <xf numFmtId="0" fontId="23" fillId="0" borderId="0" xfId="0" applyFont="1" applyBorder="1" applyAlignment="1">
      <alignment horizontal="center"/>
    </xf>
    <xf numFmtId="0" fontId="6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wrapText="1"/>
    </xf>
    <xf numFmtId="0" fontId="27" fillId="5" borderId="36" xfId="0" applyFont="1" applyFill="1" applyBorder="1" applyAlignment="1">
      <alignment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11" fillId="4" borderId="13" xfId="0" applyFont="1" applyFill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3" fillId="3" borderId="1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vertical="center" wrapText="1"/>
    </xf>
    <xf numFmtId="0" fontId="8" fillId="2" borderId="48" xfId="0" applyFont="1" applyFill="1" applyBorder="1" applyAlignment="1">
      <alignment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1" fillId="3" borderId="24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3" fillId="3" borderId="2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4" fillId="2" borderId="44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13" fillId="3" borderId="5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left"/>
    </xf>
    <xf numFmtId="0" fontId="13" fillId="3" borderId="7" xfId="0" applyFont="1" applyFill="1" applyBorder="1" applyAlignment="1">
      <alignment horizontal="left"/>
    </xf>
    <xf numFmtId="0" fontId="2" fillId="0" borderId="7" xfId="0" applyFont="1" applyBorder="1" applyAlignment="1">
      <alignment horizontal="left" vertical="top"/>
    </xf>
    <xf numFmtId="14" fontId="2" fillId="0" borderId="9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3" fillId="0" borderId="0" xfId="0" applyFont="1" applyBorder="1" applyAlignment="1">
      <alignment horizontal="left" wrapText="1"/>
    </xf>
    <xf numFmtId="0" fontId="2" fillId="2" borderId="50" xfId="0" applyFont="1" applyFill="1" applyBorder="1" applyAlignment="1">
      <alignment horizontal="left" vertical="center" wrapText="1"/>
    </xf>
    <xf numFmtId="0" fontId="2" fillId="2" borderId="51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0" borderId="5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3" fillId="3" borderId="11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left"/>
    </xf>
    <xf numFmtId="0" fontId="13" fillId="3" borderId="13" xfId="0" applyFont="1" applyFill="1" applyBorder="1" applyAlignment="1">
      <alignment horizontal="left"/>
    </xf>
    <xf numFmtId="0" fontId="2" fillId="0" borderId="0" xfId="0" applyFont="1" applyBorder="1" applyAlignment="1"/>
    <xf numFmtId="0" fontId="2" fillId="0" borderId="31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38" xfId="0" applyFont="1" applyBorder="1" applyAlignment="1">
      <alignment horizontal="left" vertical="top" wrapText="1"/>
    </xf>
    <xf numFmtId="0" fontId="2" fillId="0" borderId="39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11" fillId="3" borderId="30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>
      <alignment horizontal="center" vertical="center" wrapText="1"/>
    </xf>
    <xf numFmtId="0" fontId="11" fillId="3" borderId="29" xfId="0" applyFont="1" applyFill="1" applyBorder="1" applyAlignment="1">
      <alignment horizontal="center" vertical="center" wrapText="1"/>
    </xf>
    <xf numFmtId="0" fontId="1" fillId="0" borderId="33" xfId="0" applyFont="1" applyBorder="1" applyAlignment="1"/>
    <xf numFmtId="0" fontId="1" fillId="0" borderId="27" xfId="0" applyFont="1" applyBorder="1" applyAlignment="1"/>
    <xf numFmtId="0" fontId="1" fillId="0" borderId="35" xfId="0" applyFont="1" applyBorder="1" applyAlignment="1"/>
    <xf numFmtId="0" fontId="1" fillId="0" borderId="36" xfId="0" applyFont="1" applyBorder="1" applyAlignment="1"/>
    <xf numFmtId="0" fontId="11" fillId="3" borderId="28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left" vertical="center" wrapText="1"/>
    </xf>
    <xf numFmtId="0" fontId="11" fillId="4" borderId="12" xfId="0" applyFont="1" applyFill="1" applyBorder="1" applyAlignment="1">
      <alignment horizontal="left" vertical="center" wrapText="1"/>
    </xf>
    <xf numFmtId="0" fontId="4" fillId="2" borderId="41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left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2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0" fontId="2" fillId="0" borderId="4" xfId="0" applyFont="1" applyBorder="1" applyAlignment="1">
      <alignment horizontal="left" vertical="center" indent="2"/>
    </xf>
    <xf numFmtId="0" fontId="14" fillId="3" borderId="7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wrapText="1" indent="2"/>
    </xf>
    <xf numFmtId="0" fontId="2" fillId="0" borderId="15" xfId="0" applyFont="1" applyBorder="1" applyAlignment="1">
      <alignment horizontal="left" vertical="center" wrapText="1" indent="2"/>
    </xf>
    <xf numFmtId="0" fontId="2" fillId="0" borderId="20" xfId="0" applyFont="1" applyBorder="1" applyAlignment="1">
      <alignment horizontal="left" vertical="center" wrapText="1" indent="2"/>
    </xf>
    <xf numFmtId="0" fontId="2" fillId="0" borderId="21" xfId="0" applyFont="1" applyBorder="1" applyAlignment="1">
      <alignment horizontal="left" vertical="center" wrapText="1" indent="2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0" fillId="3" borderId="23" xfId="0" applyFont="1" applyFill="1" applyBorder="1" applyAlignment="1">
      <alignment horizontal="left" vertical="center" wrapText="1"/>
    </xf>
    <xf numFmtId="0" fontId="10" fillId="3" borderId="24" xfId="0" applyFont="1" applyFill="1" applyBorder="1" applyAlignment="1">
      <alignment horizontal="left" vertical="center" wrapText="1"/>
    </xf>
    <xf numFmtId="0" fontId="10" fillId="3" borderId="25" xfId="0" applyFont="1" applyFill="1" applyBorder="1" applyAlignment="1">
      <alignment horizontal="left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 vertical="center" wrapText="1"/>
    </xf>
    <xf numFmtId="0" fontId="13" fillId="4" borderId="11" xfId="0" applyFont="1" applyFill="1" applyBorder="1" applyAlignment="1">
      <alignment horizontal="left" vertical="center" wrapText="1"/>
    </xf>
    <xf numFmtId="0" fontId="13" fillId="4" borderId="12" xfId="0" applyFont="1" applyFill="1" applyBorder="1" applyAlignment="1">
      <alignment horizontal="left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center" wrapText="1"/>
    </xf>
    <xf numFmtId="0" fontId="11" fillId="3" borderId="0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76"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CC33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CC330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CC33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008DA9"/>
      <color rgb="FFCC3300"/>
      <color rgb="FF8BECFF"/>
      <color rgb="FF76DAFE"/>
      <color rgb="FFFFFFFF"/>
      <color rgb="FF019DB6"/>
      <color rgb="FFB1A0C7"/>
      <color rgb="FF937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qualities!A1"/><Relationship Id="rId2" Type="http://schemas.openxmlformats.org/officeDocument/2006/relationships/hyperlink" Target="#Introduction!A1"/><Relationship Id="rId1" Type="http://schemas.openxmlformats.org/officeDocument/2006/relationships/image" Target="../media/image1.jpeg"/><Relationship Id="rId6" Type="http://schemas.openxmlformats.org/officeDocument/2006/relationships/hyperlink" Target="#Engagement!A1"/><Relationship Id="rId5" Type="http://schemas.openxmlformats.org/officeDocument/2006/relationships/hyperlink" Target="#Environment!A1"/><Relationship Id="rId4" Type="http://schemas.openxmlformats.org/officeDocument/2006/relationships/hyperlink" Target="#Summary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7" Type="http://schemas.openxmlformats.org/officeDocument/2006/relationships/hyperlink" Target="#Engagement!A1"/><Relationship Id="rId2" Type="http://schemas.openxmlformats.org/officeDocument/2006/relationships/image" Target="../media/image1.jpeg"/><Relationship Id="rId1" Type="http://schemas.openxmlformats.org/officeDocument/2006/relationships/hyperlink" Target="#HOME!A1"/><Relationship Id="rId6" Type="http://schemas.openxmlformats.org/officeDocument/2006/relationships/hyperlink" Target="#Environment!A1"/><Relationship Id="rId5" Type="http://schemas.openxmlformats.org/officeDocument/2006/relationships/hyperlink" Target="#Summary!A1"/><Relationship Id="rId4" Type="http://schemas.openxmlformats.org/officeDocument/2006/relationships/hyperlink" Target="#Equalities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7" Type="http://schemas.openxmlformats.org/officeDocument/2006/relationships/hyperlink" Target="#Engagement!A1"/><Relationship Id="rId2" Type="http://schemas.openxmlformats.org/officeDocument/2006/relationships/image" Target="../media/image1.jpeg"/><Relationship Id="rId1" Type="http://schemas.openxmlformats.org/officeDocument/2006/relationships/hyperlink" Target="#HOME!A1"/><Relationship Id="rId6" Type="http://schemas.openxmlformats.org/officeDocument/2006/relationships/hyperlink" Target="#Environment!A1"/><Relationship Id="rId5" Type="http://schemas.openxmlformats.org/officeDocument/2006/relationships/hyperlink" Target="#Summary!A1"/><Relationship Id="rId4" Type="http://schemas.openxmlformats.org/officeDocument/2006/relationships/hyperlink" Target="#Equalities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troduction!A1"/><Relationship Id="rId7" Type="http://schemas.openxmlformats.org/officeDocument/2006/relationships/hyperlink" Target="#Engagement!A1"/><Relationship Id="rId2" Type="http://schemas.openxmlformats.org/officeDocument/2006/relationships/image" Target="../media/image1.jpeg"/><Relationship Id="rId1" Type="http://schemas.openxmlformats.org/officeDocument/2006/relationships/hyperlink" Target="#HOME!A1"/><Relationship Id="rId6" Type="http://schemas.openxmlformats.org/officeDocument/2006/relationships/hyperlink" Target="#Environment!A1"/><Relationship Id="rId5" Type="http://schemas.openxmlformats.org/officeDocument/2006/relationships/hyperlink" Target="#Summary!A1"/><Relationship Id="rId4" Type="http://schemas.openxmlformats.org/officeDocument/2006/relationships/hyperlink" Target="#Equalitie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720706</xdr:colOff>
      <xdr:row>1</xdr:row>
      <xdr:rowOff>0</xdr:rowOff>
    </xdr:from>
    <xdr:to>
      <xdr:col>10</xdr:col>
      <xdr:colOff>0</xdr:colOff>
      <xdr:row>6</xdr:row>
      <xdr:rowOff>3174</xdr:rowOff>
    </xdr:to>
    <xdr:pic>
      <xdr:nvPicPr>
        <xdr:cNvPr id="9" name="p_lt_zoneContent_pageplaceholder_p_lt_ctl03_eiPageImage_ucEditableImage_imgImage" descr="http://intranet.kirklees.gov.uk/IntranetPortal/media/Media/Images/PageIdentityImages/wereKirklees.jpg?width=30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4886306" y="177800"/>
          <a:ext cx="1984394" cy="89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476700</xdr:colOff>
      <xdr:row>3</xdr:row>
      <xdr:rowOff>171450</xdr:rowOff>
    </xdr:to>
    <xdr:sp macro="[0]!Next_Introduction" textlink="">
      <xdr:nvSpPr>
        <xdr:cNvPr id="11" name="Rectangle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90500" y="355600"/>
          <a:ext cx="1003750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2</xdr:col>
      <xdr:colOff>503916</xdr:colOff>
      <xdr:row>2</xdr:row>
      <xdr:rowOff>6350</xdr:rowOff>
    </xdr:from>
    <xdr:to>
      <xdr:col>4</xdr:col>
      <xdr:colOff>224966</xdr:colOff>
      <xdr:row>4</xdr:row>
      <xdr:rowOff>0</xdr:rowOff>
    </xdr:to>
    <xdr:sp macro="[0]!Next_Introduction" textlink="">
      <xdr:nvSpPr>
        <xdr:cNvPr id="12" name="Rectangle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21466" y="361950"/>
          <a:ext cx="1016450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2</xdr:col>
      <xdr:colOff>467175</xdr:colOff>
      <xdr:row>4</xdr:row>
      <xdr:rowOff>0</xdr:rowOff>
    </xdr:to>
    <xdr:sp macro="[0]!Next_Introduction" textlink="">
      <xdr:nvSpPr>
        <xdr:cNvPr id="13" name="Rectangle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90500" y="361950"/>
          <a:ext cx="994225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4</xdr:col>
      <xdr:colOff>261707</xdr:colOff>
      <xdr:row>2</xdr:row>
      <xdr:rowOff>6350</xdr:rowOff>
    </xdr:from>
    <xdr:to>
      <xdr:col>6</xdr:col>
      <xdr:colOff>17232</xdr:colOff>
      <xdr:row>4</xdr:row>
      <xdr:rowOff>0</xdr:rowOff>
    </xdr:to>
    <xdr:sp macro="[0]!Next_Introduction" textlink="">
      <xdr:nvSpPr>
        <xdr:cNvPr id="14" name="Rectangle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2274657" y="361950"/>
          <a:ext cx="1095375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6</xdr:col>
      <xdr:colOff>53974</xdr:colOff>
      <xdr:row>2</xdr:row>
      <xdr:rowOff>6350</xdr:rowOff>
    </xdr:from>
    <xdr:to>
      <xdr:col>7</xdr:col>
      <xdr:colOff>292099</xdr:colOff>
      <xdr:row>4</xdr:row>
      <xdr:rowOff>0</xdr:rowOff>
    </xdr:to>
    <xdr:sp macro="[0]!Next_Introduction" textlink="">
      <xdr:nvSpPr>
        <xdr:cNvPr id="15" name="Rectangle 14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3406774" y="361950"/>
          <a:ext cx="1050925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05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101581</xdr:colOff>
      <xdr:row>1</xdr:row>
      <xdr:rowOff>0</xdr:rowOff>
    </xdr:from>
    <xdr:to>
      <xdr:col>5</xdr:col>
      <xdr:colOff>0</xdr:colOff>
      <xdr:row>6</xdr:row>
      <xdr:rowOff>3174</xdr:rowOff>
    </xdr:to>
    <xdr:pic>
      <xdr:nvPicPr>
        <xdr:cNvPr id="9" name="p_lt_zoneContent_pageplaceholder_p_lt_ctl03_eiPageImage_ucEditableImage_imgImage" descr="http://intranet.kirklees.gov.uk/IntranetPortal/media/Media/Images/PageIdentityImages/wereKirklees.jpg?width=30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5562581" y="177800"/>
          <a:ext cx="1924069" cy="892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362400</xdr:colOff>
      <xdr:row>3</xdr:row>
      <xdr:rowOff>171450</xdr:rowOff>
    </xdr:to>
    <xdr:sp macro="[0]!Next_Introduction" textlink="">
      <xdr:nvSpPr>
        <xdr:cNvPr id="13" name="Rectangle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80975" y="36195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2</xdr:col>
      <xdr:colOff>389616</xdr:colOff>
      <xdr:row>2</xdr:row>
      <xdr:rowOff>6350</xdr:rowOff>
    </xdr:from>
    <xdr:to>
      <xdr:col>3</xdr:col>
      <xdr:colOff>409116</xdr:colOff>
      <xdr:row>3</xdr:row>
      <xdr:rowOff>177800</xdr:rowOff>
    </xdr:to>
    <xdr:sp macro="[0]!Next_Introduction" textlink="">
      <xdr:nvSpPr>
        <xdr:cNvPr id="14" name="Rectangle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180191" y="36830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2</xdr:col>
      <xdr:colOff>352875</xdr:colOff>
      <xdr:row>3</xdr:row>
      <xdr:rowOff>177800</xdr:rowOff>
    </xdr:to>
    <xdr:sp macro="[0]!Next_Introduction" textlink="">
      <xdr:nvSpPr>
        <xdr:cNvPr id="15" name="Rectangl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80975" y="368300"/>
          <a:ext cx="9624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3</xdr:col>
      <xdr:colOff>445857</xdr:colOff>
      <xdr:row>2</xdr:row>
      <xdr:rowOff>6350</xdr:rowOff>
    </xdr:from>
    <xdr:to>
      <xdr:col>3</xdr:col>
      <xdr:colOff>1541232</xdr:colOff>
      <xdr:row>3</xdr:row>
      <xdr:rowOff>177800</xdr:rowOff>
    </xdr:to>
    <xdr:sp macro="[0]!Next_Introduction" textlink="">
      <xdr:nvSpPr>
        <xdr:cNvPr id="16" name="Rectangl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2188932" y="368300"/>
          <a:ext cx="10953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3</xdr:col>
      <xdr:colOff>1577974</xdr:colOff>
      <xdr:row>2</xdr:row>
      <xdr:rowOff>6350</xdr:rowOff>
    </xdr:from>
    <xdr:to>
      <xdr:col>3</xdr:col>
      <xdr:colOff>2628899</xdr:colOff>
      <xdr:row>3</xdr:row>
      <xdr:rowOff>177800</xdr:rowOff>
    </xdr:to>
    <xdr:sp macro="[0]!Next_Introduction" textlink="">
      <xdr:nvSpPr>
        <xdr:cNvPr id="17" name="Rectangle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3321049" y="368300"/>
          <a:ext cx="105092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1704956</xdr:colOff>
      <xdr:row>1</xdr:row>
      <xdr:rowOff>1</xdr:rowOff>
    </xdr:from>
    <xdr:to>
      <xdr:col>5</xdr:col>
      <xdr:colOff>1778000</xdr:colOff>
      <xdr:row>6</xdr:row>
      <xdr:rowOff>0</xdr:rowOff>
    </xdr:to>
    <xdr:pic>
      <xdr:nvPicPr>
        <xdr:cNvPr id="7" name="p_lt_zoneContent_pageplaceholder_p_lt_ctl03_eiPageImage_ucEditableImage_imgImage" descr="http://intranet.kirklees.gov.uk/IntranetPortal/media/Media/Images/PageIdentityImages/wereKirklees.jpg?width=30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5400656" y="177801"/>
          <a:ext cx="2016144" cy="888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2</xdr:col>
      <xdr:colOff>362400</xdr:colOff>
      <xdr:row>3</xdr:row>
      <xdr:rowOff>171450</xdr:rowOff>
    </xdr:to>
    <xdr:sp macro="[0]!Next_Introduction" textlink="">
      <xdr:nvSpPr>
        <xdr:cNvPr id="8" name="Rectangle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80975" y="36195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2</xdr:col>
      <xdr:colOff>389616</xdr:colOff>
      <xdr:row>2</xdr:row>
      <xdr:rowOff>6350</xdr:rowOff>
    </xdr:from>
    <xdr:to>
      <xdr:col>3</xdr:col>
      <xdr:colOff>409116</xdr:colOff>
      <xdr:row>3</xdr:row>
      <xdr:rowOff>177800</xdr:rowOff>
    </xdr:to>
    <xdr:sp macro="[0]!Next_Introduction" textlink="">
      <xdr:nvSpPr>
        <xdr:cNvPr id="9" name="Rectangle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1180191" y="36830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2</xdr:col>
      <xdr:colOff>352875</xdr:colOff>
      <xdr:row>3</xdr:row>
      <xdr:rowOff>177800</xdr:rowOff>
    </xdr:to>
    <xdr:sp macro="[0]!Next_Introduction" textlink="">
      <xdr:nvSpPr>
        <xdr:cNvPr id="10" name="Rectangle 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180975" y="368300"/>
          <a:ext cx="9624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3</xdr:col>
      <xdr:colOff>445857</xdr:colOff>
      <xdr:row>2</xdr:row>
      <xdr:rowOff>6350</xdr:rowOff>
    </xdr:from>
    <xdr:to>
      <xdr:col>3</xdr:col>
      <xdr:colOff>1541232</xdr:colOff>
      <xdr:row>3</xdr:row>
      <xdr:rowOff>177800</xdr:rowOff>
    </xdr:to>
    <xdr:sp macro="[0]!Next_Introduction" textlink="">
      <xdr:nvSpPr>
        <xdr:cNvPr id="11" name="Rectangle 1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2188932" y="368300"/>
          <a:ext cx="10953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3</xdr:col>
      <xdr:colOff>1577974</xdr:colOff>
      <xdr:row>2</xdr:row>
      <xdr:rowOff>6350</xdr:rowOff>
    </xdr:from>
    <xdr:to>
      <xdr:col>4</xdr:col>
      <xdr:colOff>774700</xdr:colOff>
      <xdr:row>4</xdr:row>
      <xdr:rowOff>0</xdr:rowOff>
    </xdr:to>
    <xdr:sp macro="[0]!Next_Introduction" textlink="">
      <xdr:nvSpPr>
        <xdr:cNvPr id="12" name="Rectangle 1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3406774" y="361950"/>
          <a:ext cx="1063626" cy="349250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1743056</xdr:colOff>
      <xdr:row>1</xdr:row>
      <xdr:rowOff>1</xdr:rowOff>
    </xdr:from>
    <xdr:to>
      <xdr:col>4</xdr:col>
      <xdr:colOff>0</xdr:colOff>
      <xdr:row>6</xdr:row>
      <xdr:rowOff>0</xdr:rowOff>
    </xdr:to>
    <xdr:pic>
      <xdr:nvPicPr>
        <xdr:cNvPr id="9" name="p_lt_zoneContent_pageplaceholder_p_lt_ctl03_eiPageImage_ucEditableImage_imgImage" descr="http://intranet.kirklees.gov.uk/IntranetPortal/media/Media/Images/PageIdentityImages/wereKirklees.jpg?width=30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526" b="15038"/>
        <a:stretch/>
      </xdr:blipFill>
      <xdr:spPr bwMode="auto">
        <a:xfrm>
          <a:off x="5692756" y="177801"/>
          <a:ext cx="2098694" cy="8889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2</xdr:row>
      <xdr:rowOff>0</xdr:rowOff>
    </xdr:from>
    <xdr:to>
      <xdr:col>1</xdr:col>
      <xdr:colOff>972000</xdr:colOff>
      <xdr:row>3</xdr:row>
      <xdr:rowOff>171450</xdr:rowOff>
    </xdr:to>
    <xdr:sp macro="[0]!Next_Introduction" textlink="">
      <xdr:nvSpPr>
        <xdr:cNvPr id="13" name="Rectangle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/>
      </xdr:nvSpPr>
      <xdr:spPr>
        <a:xfrm>
          <a:off x="180975" y="36195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BACK</a:t>
          </a:r>
        </a:p>
      </xdr:txBody>
    </xdr:sp>
    <xdr:clientData/>
  </xdr:twoCellAnchor>
  <xdr:twoCellAnchor>
    <xdr:from>
      <xdr:col>1</xdr:col>
      <xdr:colOff>999216</xdr:colOff>
      <xdr:row>2</xdr:row>
      <xdr:rowOff>6350</xdr:rowOff>
    </xdr:from>
    <xdr:to>
      <xdr:col>1</xdr:col>
      <xdr:colOff>1971216</xdr:colOff>
      <xdr:row>3</xdr:row>
      <xdr:rowOff>177800</xdr:rowOff>
    </xdr:to>
    <xdr:sp macro="[0]!Next_Introduction" textlink="">
      <xdr:nvSpPr>
        <xdr:cNvPr id="14" name="Rectangle 13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>
          <a:off x="1180191" y="368300"/>
          <a:ext cx="972000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Equalities</a:t>
          </a:r>
        </a:p>
      </xdr:txBody>
    </xdr:sp>
    <xdr:clientData/>
  </xdr:twoCellAnchor>
  <xdr:twoCellAnchor>
    <xdr:from>
      <xdr:col>1</xdr:col>
      <xdr:colOff>0</xdr:colOff>
      <xdr:row>2</xdr:row>
      <xdr:rowOff>6350</xdr:rowOff>
    </xdr:from>
    <xdr:to>
      <xdr:col>1</xdr:col>
      <xdr:colOff>962475</xdr:colOff>
      <xdr:row>3</xdr:row>
      <xdr:rowOff>177800</xdr:rowOff>
    </xdr:to>
    <xdr:sp macro="[0]!Next_Introduction" textlink="">
      <xdr:nvSpPr>
        <xdr:cNvPr id="15" name="Rectangle 1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180975" y="368300"/>
          <a:ext cx="9624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Summary</a:t>
          </a:r>
        </a:p>
      </xdr:txBody>
    </xdr:sp>
    <xdr:clientData/>
  </xdr:twoCellAnchor>
  <xdr:twoCellAnchor>
    <xdr:from>
      <xdr:col>1</xdr:col>
      <xdr:colOff>2007957</xdr:colOff>
      <xdr:row>2</xdr:row>
      <xdr:rowOff>6350</xdr:rowOff>
    </xdr:from>
    <xdr:to>
      <xdr:col>1</xdr:col>
      <xdr:colOff>3103332</xdr:colOff>
      <xdr:row>3</xdr:row>
      <xdr:rowOff>177800</xdr:rowOff>
    </xdr:to>
    <xdr:sp macro="[0]!Next_Introduction" textlink="">
      <xdr:nvSpPr>
        <xdr:cNvPr id="16" name="Rectangle 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2188932" y="368300"/>
          <a:ext cx="109537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Environment</a:t>
          </a:r>
        </a:p>
      </xdr:txBody>
    </xdr:sp>
    <xdr:clientData/>
  </xdr:twoCellAnchor>
  <xdr:twoCellAnchor>
    <xdr:from>
      <xdr:col>1</xdr:col>
      <xdr:colOff>3140074</xdr:colOff>
      <xdr:row>2</xdr:row>
      <xdr:rowOff>6350</xdr:rowOff>
    </xdr:from>
    <xdr:to>
      <xdr:col>2</xdr:col>
      <xdr:colOff>600074</xdr:colOff>
      <xdr:row>3</xdr:row>
      <xdr:rowOff>177800</xdr:rowOff>
    </xdr:to>
    <xdr:sp macro="[0]!Next_Introduction" textlink="">
      <xdr:nvSpPr>
        <xdr:cNvPr id="17" name="Rectangle 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SpPr/>
      </xdr:nvSpPr>
      <xdr:spPr>
        <a:xfrm>
          <a:off x="3321049" y="368300"/>
          <a:ext cx="1050925" cy="352425"/>
        </a:xfrm>
        <a:prstGeom prst="rect">
          <a:avLst/>
        </a:prstGeom>
        <a:solidFill>
          <a:srgbClr val="008DA9"/>
        </a:solidFill>
        <a:ln w="19050"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Engagement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8:M44"/>
  <sheetViews>
    <sheetView showGridLines="0" showRowColHeaders="0" tabSelected="1" zoomScaleNormal="100" zoomScaleSheetLayoutView="130" workbookViewId="0">
      <pane ySplit="7" topLeftCell="A8" activePane="bottomLeft" state="frozen"/>
      <selection pane="bottomLeft" activeCell="G34" sqref="G34"/>
    </sheetView>
  </sheetViews>
  <sheetFormatPr defaultColWidth="9.1796875" defaultRowHeight="14" x14ac:dyDescent="0.3"/>
  <cols>
    <col min="1" max="1" width="2.7265625" style="1" customWidth="1"/>
    <col min="2" max="3" width="10.26953125" style="1" customWidth="1"/>
    <col min="4" max="4" width="11.7265625" style="1" customWidth="1"/>
    <col min="5" max="6" width="9.54296875" style="1" customWidth="1"/>
    <col min="7" max="7" width="11.54296875" style="1" customWidth="1"/>
    <col min="8" max="8" width="11" style="1" customWidth="1"/>
    <col min="9" max="9" width="9.1796875" style="1"/>
    <col min="10" max="10" width="18.54296875" style="1" customWidth="1"/>
    <col min="11" max="12" width="9.1796875" style="1" hidden="1" customWidth="1"/>
    <col min="13" max="16384" width="9.1796875" style="1"/>
  </cols>
  <sheetData>
    <row r="8" spans="2:11" ht="20" x14ac:dyDescent="0.4">
      <c r="B8" s="5" t="s">
        <v>0</v>
      </c>
      <c r="C8" s="6"/>
      <c r="D8" s="6"/>
      <c r="E8" s="6"/>
      <c r="F8" s="6"/>
      <c r="G8" s="6"/>
      <c r="H8" s="6"/>
      <c r="I8" s="6"/>
      <c r="J8" s="6"/>
    </row>
    <row r="9" spans="2:11" s="2" customFormat="1" ht="154.5" hidden="1" customHeight="1" x14ac:dyDescent="0.3">
      <c r="B9" s="77" t="s">
        <v>1</v>
      </c>
      <c r="C9" s="77"/>
      <c r="D9" s="77"/>
      <c r="E9" s="77"/>
      <c r="F9" s="77"/>
      <c r="G9" s="77"/>
      <c r="H9" s="77"/>
      <c r="I9" s="77"/>
      <c r="J9" s="77"/>
    </row>
    <row r="11" spans="2:11" ht="18" x14ac:dyDescent="0.4">
      <c r="B11" s="22" t="s">
        <v>2</v>
      </c>
    </row>
    <row r="12" spans="2:11" s="9" customFormat="1" ht="8" x14ac:dyDescent="0.2"/>
    <row r="13" spans="2:11" x14ac:dyDescent="0.3">
      <c r="B13" s="82" t="s">
        <v>3</v>
      </c>
      <c r="C13" s="83"/>
      <c r="D13" s="83"/>
      <c r="E13" s="83"/>
      <c r="F13" s="83"/>
      <c r="G13" s="83"/>
      <c r="H13" s="83"/>
      <c r="I13" s="83"/>
      <c r="J13" s="84"/>
    </row>
    <row r="14" spans="2:11" ht="30.75" customHeight="1" x14ac:dyDescent="0.3">
      <c r="B14" s="74" t="s">
        <v>113</v>
      </c>
      <c r="C14" s="74"/>
      <c r="D14" s="74"/>
      <c r="E14" s="74"/>
      <c r="F14" s="74"/>
      <c r="G14" s="74"/>
      <c r="H14" s="74"/>
      <c r="I14" s="74"/>
      <c r="J14" s="74"/>
      <c r="K14" s="70"/>
    </row>
    <row r="15" spans="2:11" x14ac:dyDescent="0.3">
      <c r="B15" s="82" t="s">
        <v>4</v>
      </c>
      <c r="C15" s="83"/>
      <c r="D15" s="83"/>
      <c r="E15" s="83" t="s">
        <v>5</v>
      </c>
      <c r="F15" s="83"/>
      <c r="G15" s="83"/>
      <c r="H15" s="83"/>
      <c r="I15" s="83"/>
      <c r="J15" s="84"/>
    </row>
    <row r="16" spans="2:11" ht="30.75" customHeight="1" x14ac:dyDescent="0.3">
      <c r="B16" s="80" t="s">
        <v>114</v>
      </c>
      <c r="C16" s="81"/>
      <c r="D16" s="81"/>
      <c r="E16" s="81" t="s">
        <v>115</v>
      </c>
      <c r="F16" s="81"/>
      <c r="G16" s="81"/>
      <c r="H16" s="81"/>
      <c r="I16" s="81"/>
      <c r="J16" s="85"/>
    </row>
    <row r="17" spans="1:10" x14ac:dyDescent="0.3">
      <c r="B17" s="82" t="s">
        <v>6</v>
      </c>
      <c r="C17" s="83"/>
      <c r="D17" s="83"/>
      <c r="E17" s="83" t="s">
        <v>7</v>
      </c>
      <c r="F17" s="83"/>
      <c r="G17" s="83"/>
      <c r="H17" s="83"/>
      <c r="I17" s="83"/>
      <c r="J17" s="84"/>
    </row>
    <row r="18" spans="1:10" ht="24.75" customHeight="1" x14ac:dyDescent="0.3">
      <c r="B18" s="80" t="s">
        <v>112</v>
      </c>
      <c r="C18" s="81"/>
      <c r="D18" s="81"/>
      <c r="E18" s="81" t="s">
        <v>116</v>
      </c>
      <c r="F18" s="81"/>
      <c r="G18" s="81"/>
      <c r="H18" s="81"/>
      <c r="I18" s="81"/>
      <c r="J18" s="85"/>
    </row>
    <row r="19" spans="1:10" x14ac:dyDescent="0.3">
      <c r="B19" s="82" t="s">
        <v>8</v>
      </c>
      <c r="C19" s="83"/>
      <c r="D19" s="83"/>
      <c r="E19" s="83" t="s">
        <v>9</v>
      </c>
      <c r="F19" s="83"/>
      <c r="G19" s="83"/>
      <c r="H19" s="83"/>
      <c r="I19" s="83"/>
      <c r="J19" s="84"/>
    </row>
    <row r="20" spans="1:10" ht="25.5" customHeight="1" x14ac:dyDescent="0.3">
      <c r="B20" s="78" t="s">
        <v>112</v>
      </c>
      <c r="C20" s="79"/>
      <c r="D20" s="79"/>
      <c r="E20" s="86">
        <v>43796</v>
      </c>
      <c r="F20" s="79"/>
      <c r="G20" s="79"/>
      <c r="H20" s="79"/>
      <c r="I20" s="79"/>
      <c r="J20" s="87"/>
    </row>
    <row r="21" spans="1:10" ht="25.5" customHeight="1" x14ac:dyDescent="0.3">
      <c r="B21" s="95" t="s">
        <v>10</v>
      </c>
      <c r="C21" s="96"/>
      <c r="D21" s="96"/>
      <c r="E21" s="96"/>
      <c r="F21" s="96"/>
      <c r="G21" s="96"/>
      <c r="H21" s="96"/>
      <c r="I21" s="96"/>
      <c r="J21" s="97"/>
    </row>
    <row r="22" spans="1:10" ht="25.5" customHeight="1" x14ac:dyDescent="0.3">
      <c r="B22" s="99" t="s">
        <v>111</v>
      </c>
      <c r="C22" s="100"/>
      <c r="D22" s="100"/>
      <c r="E22" s="100"/>
      <c r="F22" s="100"/>
      <c r="G22" s="100"/>
      <c r="H22" s="100"/>
      <c r="I22" s="100"/>
      <c r="J22" s="101"/>
    </row>
    <row r="23" spans="1:10" ht="25.5" customHeight="1" x14ac:dyDescent="0.3">
      <c r="B23" s="99"/>
      <c r="C23" s="100"/>
      <c r="D23" s="100"/>
      <c r="E23" s="100"/>
      <c r="F23" s="100"/>
      <c r="G23" s="100"/>
      <c r="H23" s="100"/>
      <c r="I23" s="100"/>
      <c r="J23" s="101"/>
    </row>
    <row r="24" spans="1:10" ht="25.5" customHeight="1" x14ac:dyDescent="0.3">
      <c r="B24" s="102"/>
      <c r="C24" s="103"/>
      <c r="D24" s="103"/>
      <c r="E24" s="103"/>
      <c r="F24" s="103"/>
      <c r="G24" s="103"/>
      <c r="H24" s="103"/>
      <c r="I24" s="103"/>
      <c r="J24" s="104"/>
    </row>
    <row r="26" spans="1:10" ht="18" x14ac:dyDescent="0.4">
      <c r="B26" s="22" t="s">
        <v>11</v>
      </c>
    </row>
    <row r="27" spans="1:10" s="9" customFormat="1" ht="8" x14ac:dyDescent="0.2">
      <c r="B27" s="23"/>
      <c r="C27" s="13"/>
      <c r="D27" s="13"/>
      <c r="E27" s="13"/>
      <c r="F27" s="13"/>
    </row>
    <row r="28" spans="1:10" ht="22.5" customHeight="1" x14ac:dyDescent="0.45">
      <c r="A28" s="30"/>
      <c r="B28" s="112" t="s">
        <v>12</v>
      </c>
      <c r="C28" s="107"/>
      <c r="D28" s="107" t="s">
        <v>13</v>
      </c>
      <c r="E28" s="107"/>
      <c r="F28" s="107"/>
      <c r="G28" s="107"/>
      <c r="H28" s="107"/>
      <c r="I28" s="107"/>
      <c r="J28" s="105" t="s">
        <v>14</v>
      </c>
    </row>
    <row r="29" spans="1:10" ht="22.5" x14ac:dyDescent="0.45">
      <c r="A29" s="30"/>
      <c r="B29" s="113"/>
      <c r="C29" s="114"/>
      <c r="D29" s="69" t="s">
        <v>15</v>
      </c>
      <c r="E29" s="69" t="s">
        <v>16</v>
      </c>
      <c r="F29" s="69" t="s">
        <v>17</v>
      </c>
      <c r="G29" s="69" t="s">
        <v>18</v>
      </c>
      <c r="H29" s="73" t="s">
        <v>19</v>
      </c>
      <c r="I29" s="31" t="s">
        <v>20</v>
      </c>
      <c r="J29" s="106"/>
    </row>
    <row r="30" spans="1:10" ht="15.5" x14ac:dyDescent="0.35">
      <c r="B30" s="108" t="s">
        <v>21</v>
      </c>
      <c r="C30" s="109"/>
      <c r="D30" s="39">
        <f>ProposalScore+Equalities!J56</f>
        <v>0</v>
      </c>
      <c r="E30" s="39">
        <f ca="1">Equalities!F42</f>
        <v>4.8</v>
      </c>
      <c r="F30" s="40">
        <f ca="1">D30+E30</f>
        <v>4.8</v>
      </c>
      <c r="G30" s="39">
        <f>Engagement!E24</f>
        <v>0</v>
      </c>
      <c r="H30" s="39">
        <f>Engagement!E10</f>
        <v>8</v>
      </c>
      <c r="I30" s="40">
        <f>G30+H30</f>
        <v>8</v>
      </c>
      <c r="J30" s="43" t="str">
        <f ca="1">IF(OR(F30&gt;=10,I30&gt;=10),"Yes","No")</f>
        <v>No</v>
      </c>
    </row>
    <row r="31" spans="1:10" ht="15.5" x14ac:dyDescent="0.35">
      <c r="B31" s="110" t="s">
        <v>22</v>
      </c>
      <c r="C31" s="111"/>
      <c r="D31" s="44"/>
      <c r="E31" s="45">
        <f>Environment!K38</f>
        <v>4.7</v>
      </c>
      <c r="F31" s="46">
        <f>E31</f>
        <v>4.7</v>
      </c>
      <c r="G31" s="45">
        <f>Engagement!E43</f>
        <v>0</v>
      </c>
      <c r="H31" s="45">
        <f>Engagement!E28</f>
        <v>8</v>
      </c>
      <c r="I31" s="46">
        <f>G31+H31</f>
        <v>8</v>
      </c>
      <c r="J31" s="47" t="str">
        <f>IF(OR(F31&gt;=5,I31&gt;=10),"Yes","No")</f>
        <v>No</v>
      </c>
    </row>
    <row r="32" spans="1:10" ht="20.149999999999999" customHeight="1" x14ac:dyDescent="0.3">
      <c r="B32" s="98"/>
      <c r="C32" s="98"/>
      <c r="D32" s="98"/>
      <c r="E32" s="98"/>
      <c r="F32" s="98"/>
      <c r="G32" s="98"/>
      <c r="H32" s="98"/>
      <c r="I32" s="98"/>
      <c r="J32" s="98"/>
    </row>
    <row r="34" spans="2:13" ht="18" x14ac:dyDescent="0.4">
      <c r="B34" s="22" t="s">
        <v>23</v>
      </c>
    </row>
    <row r="35" spans="2:13" s="9" customFormat="1" ht="8" x14ac:dyDescent="0.2">
      <c r="B35" s="23"/>
      <c r="C35" s="13"/>
      <c r="D35" s="13"/>
      <c r="E35" s="13"/>
      <c r="F35" s="13"/>
    </row>
    <row r="36" spans="2:13" ht="31" x14ac:dyDescent="0.3">
      <c r="B36" s="115" t="s">
        <v>24</v>
      </c>
      <c r="C36" s="116"/>
      <c r="D36" s="116"/>
      <c r="E36" s="116"/>
      <c r="F36" s="116"/>
      <c r="G36" s="116"/>
      <c r="H36" s="116"/>
      <c r="I36" s="116"/>
      <c r="J36" s="48" t="s">
        <v>25</v>
      </c>
      <c r="K36" s="8" t="s">
        <v>26</v>
      </c>
      <c r="L36" s="8" t="s">
        <v>27</v>
      </c>
    </row>
    <row r="37" spans="2:13" x14ac:dyDescent="0.3">
      <c r="B37" s="117" t="s">
        <v>28</v>
      </c>
      <c r="C37" s="118"/>
      <c r="D37" s="118"/>
      <c r="E37" s="118"/>
      <c r="F37" s="118"/>
      <c r="G37" s="118"/>
      <c r="H37" s="118"/>
      <c r="I37" s="118"/>
      <c r="J37" s="49" t="s">
        <v>109</v>
      </c>
      <c r="K37" s="8">
        <v>6</v>
      </c>
      <c r="L37" s="8">
        <f t="shared" ref="L37:L43" si="0">IF(J37="Yes",K37,0)</f>
        <v>0</v>
      </c>
    </row>
    <row r="38" spans="2:13" x14ac:dyDescent="0.3">
      <c r="B38" s="75" t="s">
        <v>29</v>
      </c>
      <c r="C38" s="76"/>
      <c r="D38" s="76"/>
      <c r="E38" s="76"/>
      <c r="F38" s="76"/>
      <c r="G38" s="76"/>
      <c r="H38" s="76"/>
      <c r="I38" s="76"/>
      <c r="J38" s="50" t="s">
        <v>109</v>
      </c>
      <c r="K38" s="8">
        <v>10</v>
      </c>
      <c r="L38" s="8">
        <f t="shared" si="0"/>
        <v>0</v>
      </c>
    </row>
    <row r="39" spans="2:13" x14ac:dyDescent="0.3">
      <c r="B39" s="75" t="s">
        <v>30</v>
      </c>
      <c r="C39" s="76"/>
      <c r="D39" s="76"/>
      <c r="E39" s="76"/>
      <c r="F39" s="76"/>
      <c r="G39" s="76"/>
      <c r="H39" s="76"/>
      <c r="I39" s="76"/>
      <c r="J39" s="50" t="s">
        <v>109</v>
      </c>
      <c r="K39" s="8">
        <v>6</v>
      </c>
      <c r="L39" s="8">
        <f t="shared" si="0"/>
        <v>0</v>
      </c>
    </row>
    <row r="40" spans="2:13" x14ac:dyDescent="0.3">
      <c r="B40" s="75" t="s">
        <v>31</v>
      </c>
      <c r="C40" s="76"/>
      <c r="D40" s="76"/>
      <c r="E40" s="76"/>
      <c r="F40" s="76"/>
      <c r="G40" s="76"/>
      <c r="H40" s="76"/>
      <c r="I40" s="76"/>
      <c r="J40" s="50" t="s">
        <v>109</v>
      </c>
      <c r="K40" s="8">
        <v>4</v>
      </c>
      <c r="L40" s="8">
        <f t="shared" si="0"/>
        <v>0</v>
      </c>
    </row>
    <row r="41" spans="2:13" x14ac:dyDescent="0.3">
      <c r="B41" s="75" t="s">
        <v>32</v>
      </c>
      <c r="C41" s="76"/>
      <c r="D41" s="76"/>
      <c r="E41" s="76"/>
      <c r="F41" s="76"/>
      <c r="G41" s="76"/>
      <c r="H41" s="76"/>
      <c r="I41" s="76"/>
      <c r="J41" s="50" t="s">
        <v>109</v>
      </c>
      <c r="K41" s="8">
        <v>6</v>
      </c>
      <c r="L41" s="8">
        <f t="shared" si="0"/>
        <v>0</v>
      </c>
    </row>
    <row r="42" spans="2:13" ht="15" customHeight="1" x14ac:dyDescent="0.3">
      <c r="B42" s="89" t="s">
        <v>33</v>
      </c>
      <c r="C42" s="90"/>
      <c r="D42" s="90"/>
      <c r="E42" s="90"/>
      <c r="F42" s="90"/>
      <c r="G42" s="90"/>
      <c r="H42" s="90"/>
      <c r="I42" s="90"/>
      <c r="J42" s="93" t="s">
        <v>109</v>
      </c>
      <c r="K42" s="8"/>
      <c r="L42" s="8"/>
    </row>
    <row r="43" spans="2:13" ht="14.25" customHeight="1" x14ac:dyDescent="0.3">
      <c r="B43" s="91"/>
      <c r="C43" s="92"/>
      <c r="D43" s="92"/>
      <c r="E43" s="92"/>
      <c r="F43" s="92"/>
      <c r="G43" s="92"/>
      <c r="H43" s="92"/>
      <c r="I43" s="92"/>
      <c r="J43" s="94"/>
      <c r="K43" s="8">
        <v>8</v>
      </c>
      <c r="L43" s="8">
        <f t="shared" si="0"/>
        <v>0</v>
      </c>
    </row>
    <row r="44" spans="2:13" ht="15" customHeight="1" x14ac:dyDescent="0.3">
      <c r="B44" s="88"/>
      <c r="C44" s="88"/>
      <c r="D44" s="88"/>
      <c r="E44" s="88"/>
      <c r="F44" s="88"/>
      <c r="G44" s="88"/>
      <c r="H44" s="88"/>
      <c r="I44" s="88"/>
      <c r="J44" s="88"/>
      <c r="K44" s="21" t="s">
        <v>34</v>
      </c>
      <c r="L44" s="21">
        <f>MAX(L37:L43)</f>
        <v>0</v>
      </c>
      <c r="M44" s="8"/>
    </row>
  </sheetData>
  <sheetProtection algorithmName="SHA-512" hashValue="DT400TiP3ObVpACstqnZznsDY8yMUih87yGVJZp44tvaEqU8OG6Zp/gw/dEM7e10CyRLTAg7Ief4j896tFwp9Q==" saltValue="74NA/RFY/Ztq6rCi9KRqUQ==" spinCount="100000" sheet="1" objects="1" scenarios="1"/>
  <protectedRanges>
    <protectedRange sqref="B14:J14 B16:J16 B18:J18 B20:J20 B22:J24 J37:J43" name="SummaryFields"/>
  </protectedRanges>
  <customSheetViews>
    <customSheetView guid="{DBE2B11E-9D1F-4D7D-AAAE-4FF419BB090B}" scale="115" showPageBreaks="1" printArea="1">
      <pageMargins left="0" right="0" top="0" bottom="0" header="0" footer="0"/>
      <pageSetup paperSize="9" orientation="portrait" r:id="rId1"/>
    </customSheetView>
  </customSheetViews>
  <mergeCells count="33">
    <mergeCell ref="B37:I37"/>
    <mergeCell ref="E13:J13"/>
    <mergeCell ref="B44:J44"/>
    <mergeCell ref="B42:I43"/>
    <mergeCell ref="J42:J43"/>
    <mergeCell ref="B21:J21"/>
    <mergeCell ref="B39:I39"/>
    <mergeCell ref="B40:I40"/>
    <mergeCell ref="B32:J32"/>
    <mergeCell ref="B22:J24"/>
    <mergeCell ref="B41:I41"/>
    <mergeCell ref="J28:J29"/>
    <mergeCell ref="D28:I28"/>
    <mergeCell ref="B30:C30"/>
    <mergeCell ref="B31:C31"/>
    <mergeCell ref="B28:C29"/>
    <mergeCell ref="B36:I36"/>
    <mergeCell ref="B14:J14"/>
    <mergeCell ref="B38:I38"/>
    <mergeCell ref="B9:J9"/>
    <mergeCell ref="B20:D20"/>
    <mergeCell ref="B18:D18"/>
    <mergeCell ref="B16:D16"/>
    <mergeCell ref="B15:D15"/>
    <mergeCell ref="B17:D17"/>
    <mergeCell ref="B19:D19"/>
    <mergeCell ref="E19:J19"/>
    <mergeCell ref="E17:J17"/>
    <mergeCell ref="E15:J15"/>
    <mergeCell ref="E16:J16"/>
    <mergeCell ref="E18:J18"/>
    <mergeCell ref="E20:J20"/>
    <mergeCell ref="B13:D13"/>
  </mergeCells>
  <conditionalFormatting sqref="D30:E30 G30:H31 E31">
    <cfRule type="cellIs" dxfId="75" priority="13" stopIfTrue="1" operator="lessThanOrEqual">
      <formula>4</formula>
    </cfRule>
    <cfRule type="cellIs" dxfId="74" priority="14" stopIfTrue="1" operator="lessThanOrEqual">
      <formula>6</formula>
    </cfRule>
    <cfRule type="cellIs" dxfId="73" priority="23" stopIfTrue="1" operator="lessThanOrEqual">
      <formula>8</formula>
    </cfRule>
    <cfRule type="cellIs" dxfId="72" priority="24" operator="lessThanOrEqual">
      <formula>10</formula>
    </cfRule>
  </conditionalFormatting>
  <conditionalFormatting sqref="I30:I31">
    <cfRule type="cellIs" dxfId="71" priority="5" stopIfTrue="1" operator="lessThanOrEqual">
      <formula>8</formula>
    </cfRule>
    <cfRule type="cellIs" dxfId="70" priority="6" stopIfTrue="1" operator="lessThanOrEqual">
      <formula>12</formula>
    </cfRule>
    <cfRule type="cellIs" dxfId="69" priority="7" stopIfTrue="1" operator="lessThanOrEqual">
      <formula>16</formula>
    </cfRule>
    <cfRule type="cellIs" dxfId="68" priority="8" operator="lessThanOrEqual">
      <formula>20</formula>
    </cfRule>
  </conditionalFormatting>
  <conditionalFormatting sqref="F30">
    <cfRule type="cellIs" dxfId="67" priority="9" stopIfTrue="1" operator="lessThanOrEqual">
      <formula>8</formula>
    </cfRule>
    <cfRule type="cellIs" dxfId="66" priority="10" stopIfTrue="1" operator="lessThanOrEqual">
      <formula>12</formula>
    </cfRule>
    <cfRule type="cellIs" dxfId="65" priority="11" stopIfTrue="1" operator="lessThanOrEqual">
      <formula>16</formula>
    </cfRule>
    <cfRule type="cellIs" dxfId="64" priority="12" operator="lessThanOrEqual">
      <formula>20</formula>
    </cfRule>
  </conditionalFormatting>
  <conditionalFormatting sqref="F31">
    <cfRule type="cellIs" dxfId="63" priority="1" stopIfTrue="1" operator="lessThanOrEqual">
      <formula>4</formula>
    </cfRule>
    <cfRule type="cellIs" dxfId="62" priority="2" stopIfTrue="1" operator="lessThanOrEqual">
      <formula>6</formula>
    </cfRule>
    <cfRule type="cellIs" dxfId="61" priority="3" stopIfTrue="1" operator="lessThanOrEqual">
      <formula>8</formula>
    </cfRule>
    <cfRule type="cellIs" dxfId="60" priority="4" operator="lessThanOrEqual">
      <formula>10</formula>
    </cfRule>
  </conditionalFormatting>
  <dataValidations count="1">
    <dataValidation type="list" allowBlank="1" showInputMessage="1" showErrorMessage="1" errorTitle="Missing Value" error="Please select YES or NO before moving to the next section" sqref="J37:J42" xr:uid="{00000000-0002-0000-0000-000000000000}">
      <formula1>"YES,NO"</formula1>
    </dataValidation>
  </dataValidations>
  <pageMargins left="0.7" right="0.7" top="0.75" bottom="0.75" header="0.3" footer="0.3"/>
  <pageSetup paperSize="9" scale="91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8:Q42"/>
  <sheetViews>
    <sheetView showGridLines="0" showRowColHeaders="0" zoomScaleNormal="100" workbookViewId="0">
      <pane ySplit="7" topLeftCell="A30" activePane="bottomLeft" state="frozen"/>
      <selection pane="bottomLeft" activeCell="E30" sqref="E30"/>
    </sheetView>
  </sheetViews>
  <sheetFormatPr defaultColWidth="9.1796875" defaultRowHeight="14" x14ac:dyDescent="0.3"/>
  <cols>
    <col min="1" max="1" width="2.7265625" style="1" customWidth="1"/>
    <col min="2" max="2" width="9.1796875" style="1"/>
    <col min="3" max="3" width="14.26953125" style="1" customWidth="1"/>
    <col min="4" max="4" width="52" style="1" customWidth="1"/>
    <col min="5" max="5" width="29" style="1" customWidth="1"/>
    <col min="6" max="6" width="6.26953125" style="8" hidden="1" customWidth="1"/>
    <col min="7" max="7" width="10.81640625" style="8" hidden="1" customWidth="1"/>
    <col min="8" max="12" width="9.1796875" style="8" customWidth="1"/>
    <col min="13" max="13" width="9.1796875" style="8"/>
    <col min="14" max="16384" width="9.1796875" style="1"/>
  </cols>
  <sheetData>
    <row r="8" spans="1:10" ht="20.149999999999999" customHeight="1" x14ac:dyDescent="0.3">
      <c r="B8" s="121" t="s">
        <v>35</v>
      </c>
      <c r="C8" s="122"/>
      <c r="D8" s="122"/>
      <c r="E8" s="53" t="s">
        <v>36</v>
      </c>
    </row>
    <row r="9" spans="1:10" ht="34.5" customHeight="1" x14ac:dyDescent="0.3">
      <c r="B9" s="123"/>
      <c r="C9" s="124"/>
      <c r="D9" s="124"/>
      <c r="E9" s="54" t="s">
        <v>37</v>
      </c>
      <c r="F9" s="24" t="s">
        <v>27</v>
      </c>
      <c r="G9" s="24"/>
      <c r="H9" s="24"/>
      <c r="I9" s="24"/>
      <c r="J9" s="24"/>
    </row>
    <row r="10" spans="1:10" ht="30" customHeight="1" x14ac:dyDescent="0.3">
      <c r="B10" s="127" t="s">
        <v>38</v>
      </c>
      <c r="C10" s="128"/>
      <c r="D10" s="128"/>
      <c r="E10" s="55" t="s">
        <v>98</v>
      </c>
      <c r="F10" s="8">
        <f>IFERROR(VLOOKUP(E10,PositivityGrid,2,FALSE),0)</f>
        <v>2</v>
      </c>
    </row>
    <row r="11" spans="1:10" ht="30" customHeight="1" x14ac:dyDescent="0.3">
      <c r="B11" s="131" t="s">
        <v>39</v>
      </c>
      <c r="C11" s="132"/>
      <c r="D11" s="132"/>
      <c r="E11" s="56" t="s">
        <v>98</v>
      </c>
      <c r="F11" s="8">
        <f>IFERROR(VLOOKUP(E11,PositivityGrid,2,FALSE),0)</f>
        <v>2</v>
      </c>
    </row>
    <row r="12" spans="1:10" ht="30" customHeight="1" x14ac:dyDescent="0.3">
      <c r="B12" s="131" t="s">
        <v>40</v>
      </c>
      <c r="C12" s="132"/>
      <c r="D12" s="132"/>
      <c r="E12" s="56" t="s">
        <v>110</v>
      </c>
    </row>
    <row r="13" spans="1:10" ht="30" customHeight="1" x14ac:dyDescent="0.3">
      <c r="B13" s="129" t="s">
        <v>41</v>
      </c>
      <c r="C13" s="130"/>
      <c r="D13" s="130"/>
      <c r="E13" s="56" t="s">
        <v>98</v>
      </c>
      <c r="F13" s="8">
        <f>IFERROR(VLOOKUP(E13,PositivityGrid,2,FALSE),0)</f>
        <v>2</v>
      </c>
    </row>
    <row r="14" spans="1:10" ht="30" customHeight="1" x14ac:dyDescent="0.3">
      <c r="B14" s="133" t="s">
        <v>42</v>
      </c>
      <c r="C14" s="134"/>
      <c r="D14" s="134"/>
      <c r="E14" s="57" t="s">
        <v>98</v>
      </c>
      <c r="F14" s="8">
        <f>IFERROR(VLOOKUP(E14,PositivityGrid,2,FALSE),0)</f>
        <v>2</v>
      </c>
    </row>
    <row r="15" spans="1:10" ht="30" customHeight="1" x14ac:dyDescent="0.3">
      <c r="A15" s="70"/>
      <c r="B15" s="52"/>
      <c r="C15" s="52"/>
      <c r="D15" s="52"/>
      <c r="E15" s="36"/>
      <c r="F15" s="37"/>
      <c r="G15" s="37"/>
    </row>
    <row r="16" spans="1:10" ht="30" customHeight="1" x14ac:dyDescent="0.3">
      <c r="B16" s="125" t="s">
        <v>43</v>
      </c>
      <c r="C16" s="126"/>
      <c r="D16" s="126"/>
      <c r="E16" s="119" t="s">
        <v>37</v>
      </c>
    </row>
    <row r="17" spans="2:17" ht="37.5" customHeight="1" x14ac:dyDescent="0.3">
      <c r="B17" s="143" t="s">
        <v>44</v>
      </c>
      <c r="C17" s="144"/>
      <c r="D17" s="144"/>
      <c r="E17" s="120"/>
      <c r="Q17" s="3"/>
    </row>
    <row r="18" spans="2:17" ht="28.5" customHeight="1" x14ac:dyDescent="0.3">
      <c r="B18" s="145" t="s">
        <v>45</v>
      </c>
      <c r="C18" s="146"/>
      <c r="D18" s="58" t="s">
        <v>46</v>
      </c>
      <c r="E18" s="60" t="s">
        <v>98</v>
      </c>
      <c r="F18" s="8">
        <f t="shared" ref="F18:F38" si="0">IFERROR(VLOOKUP(E18,PositivityGrid,2,FALSE),0)</f>
        <v>2</v>
      </c>
    </row>
    <row r="19" spans="2:17" ht="28.5" customHeight="1" x14ac:dyDescent="0.3">
      <c r="B19" s="141"/>
      <c r="C19" s="142"/>
      <c r="D19" s="59" t="s">
        <v>47</v>
      </c>
      <c r="E19" s="61" t="s">
        <v>98</v>
      </c>
      <c r="F19" s="8">
        <f t="shared" si="0"/>
        <v>2</v>
      </c>
    </row>
    <row r="20" spans="2:17" ht="28.5" customHeight="1" x14ac:dyDescent="0.3">
      <c r="B20" s="139" t="s">
        <v>48</v>
      </c>
      <c r="C20" s="140"/>
      <c r="D20" s="58" t="s">
        <v>46</v>
      </c>
      <c r="E20" s="60" t="s">
        <v>98</v>
      </c>
      <c r="F20" s="8">
        <f t="shared" si="0"/>
        <v>2</v>
      </c>
    </row>
    <row r="21" spans="2:17" ht="28.5" customHeight="1" x14ac:dyDescent="0.3">
      <c r="B21" s="141"/>
      <c r="C21" s="142"/>
      <c r="D21" s="59" t="s">
        <v>47</v>
      </c>
      <c r="E21" s="61" t="s">
        <v>98</v>
      </c>
      <c r="F21" s="8">
        <f t="shared" si="0"/>
        <v>2</v>
      </c>
    </row>
    <row r="22" spans="2:17" ht="28.5" customHeight="1" x14ac:dyDescent="0.3">
      <c r="B22" s="135" t="s">
        <v>49</v>
      </c>
      <c r="C22" s="136"/>
      <c r="D22" s="58" t="s">
        <v>46</v>
      </c>
      <c r="E22" s="60" t="s">
        <v>98</v>
      </c>
      <c r="F22" s="8">
        <f t="shared" si="0"/>
        <v>2</v>
      </c>
    </row>
    <row r="23" spans="2:17" ht="28.5" customHeight="1" x14ac:dyDescent="0.3">
      <c r="B23" s="137"/>
      <c r="C23" s="138"/>
      <c r="D23" s="59" t="s">
        <v>47</v>
      </c>
      <c r="E23" s="61" t="s">
        <v>98</v>
      </c>
      <c r="F23" s="8">
        <f t="shared" si="0"/>
        <v>2</v>
      </c>
    </row>
    <row r="24" spans="2:17" ht="28.5" customHeight="1" x14ac:dyDescent="0.3">
      <c r="B24" s="135" t="s">
        <v>50</v>
      </c>
      <c r="C24" s="136"/>
      <c r="D24" s="58" t="s">
        <v>46</v>
      </c>
      <c r="E24" s="60" t="s">
        <v>98</v>
      </c>
      <c r="F24" s="8">
        <f t="shared" si="0"/>
        <v>2</v>
      </c>
    </row>
    <row r="25" spans="2:17" ht="28.5" customHeight="1" x14ac:dyDescent="0.3">
      <c r="B25" s="137"/>
      <c r="C25" s="138"/>
      <c r="D25" s="59" t="s">
        <v>47</v>
      </c>
      <c r="E25" s="61" t="s">
        <v>98</v>
      </c>
      <c r="F25" s="8">
        <f t="shared" si="0"/>
        <v>2</v>
      </c>
    </row>
    <row r="26" spans="2:17" ht="28.5" customHeight="1" x14ac:dyDescent="0.3">
      <c r="B26" s="135" t="s">
        <v>51</v>
      </c>
      <c r="C26" s="136"/>
      <c r="D26" s="58" t="s">
        <v>46</v>
      </c>
      <c r="E26" s="60" t="s">
        <v>98</v>
      </c>
      <c r="F26" s="8">
        <f t="shared" si="0"/>
        <v>2</v>
      </c>
    </row>
    <row r="27" spans="2:17" ht="28.5" customHeight="1" x14ac:dyDescent="0.3">
      <c r="B27" s="137"/>
      <c r="C27" s="138"/>
      <c r="D27" s="59" t="s">
        <v>47</v>
      </c>
      <c r="E27" s="61" t="s">
        <v>98</v>
      </c>
      <c r="F27" s="8">
        <f t="shared" si="0"/>
        <v>2</v>
      </c>
    </row>
    <row r="28" spans="2:17" ht="28.5" customHeight="1" x14ac:dyDescent="0.3">
      <c r="B28" s="139" t="s">
        <v>52</v>
      </c>
      <c r="C28" s="140"/>
      <c r="D28" s="58" t="s">
        <v>46</v>
      </c>
      <c r="E28" s="60" t="s">
        <v>98</v>
      </c>
      <c r="F28" s="8">
        <f t="shared" si="0"/>
        <v>2</v>
      </c>
    </row>
    <row r="29" spans="2:17" ht="28.5" customHeight="1" x14ac:dyDescent="0.3">
      <c r="B29" s="141"/>
      <c r="C29" s="142"/>
      <c r="D29" s="59" t="s">
        <v>47</v>
      </c>
      <c r="E29" s="61" t="s">
        <v>98</v>
      </c>
      <c r="F29" s="8">
        <f t="shared" si="0"/>
        <v>2</v>
      </c>
    </row>
    <row r="30" spans="2:17" ht="28.5" customHeight="1" x14ac:dyDescent="0.3">
      <c r="B30" s="135" t="s">
        <v>53</v>
      </c>
      <c r="C30" s="136"/>
      <c r="D30" s="58" t="s">
        <v>46</v>
      </c>
      <c r="E30" s="60" t="s">
        <v>98</v>
      </c>
      <c r="F30" s="8">
        <f t="shared" si="0"/>
        <v>2</v>
      </c>
    </row>
    <row r="31" spans="2:17" ht="28.5" customHeight="1" x14ac:dyDescent="0.3">
      <c r="B31" s="137"/>
      <c r="C31" s="138"/>
      <c r="D31" s="59" t="s">
        <v>47</v>
      </c>
      <c r="E31" s="61" t="s">
        <v>98</v>
      </c>
      <c r="F31" s="8">
        <f t="shared" si="0"/>
        <v>2</v>
      </c>
    </row>
    <row r="32" spans="2:17" ht="28.5" customHeight="1" x14ac:dyDescent="0.3">
      <c r="B32" s="139" t="s">
        <v>54</v>
      </c>
      <c r="C32" s="140"/>
      <c r="D32" s="58" t="s">
        <v>46</v>
      </c>
      <c r="E32" s="60" t="s">
        <v>98</v>
      </c>
      <c r="F32" s="8">
        <f t="shared" si="0"/>
        <v>2</v>
      </c>
    </row>
    <row r="33" spans="2:10" ht="28.5" customHeight="1" x14ac:dyDescent="0.3">
      <c r="B33" s="141"/>
      <c r="C33" s="142"/>
      <c r="D33" s="59" t="s">
        <v>47</v>
      </c>
      <c r="E33" s="61" t="s">
        <v>98</v>
      </c>
      <c r="F33" s="8">
        <f t="shared" si="0"/>
        <v>2</v>
      </c>
    </row>
    <row r="34" spans="2:10" ht="28.5" customHeight="1" x14ac:dyDescent="0.3">
      <c r="B34" s="135" t="s">
        <v>55</v>
      </c>
      <c r="C34" s="136"/>
      <c r="D34" s="58" t="s">
        <v>46</v>
      </c>
      <c r="E34" s="60" t="s">
        <v>98</v>
      </c>
      <c r="F34" s="8">
        <f t="shared" si="0"/>
        <v>2</v>
      </c>
    </row>
    <row r="35" spans="2:10" ht="28.5" customHeight="1" x14ac:dyDescent="0.3">
      <c r="B35" s="137"/>
      <c r="C35" s="138"/>
      <c r="D35" s="59" t="s">
        <v>47</v>
      </c>
      <c r="E35" s="61" t="s">
        <v>98</v>
      </c>
      <c r="F35" s="8">
        <f t="shared" si="0"/>
        <v>2</v>
      </c>
    </row>
    <row r="36" spans="2:10" ht="28.5" customHeight="1" x14ac:dyDescent="0.3">
      <c r="B36" s="135" t="s">
        <v>56</v>
      </c>
      <c r="C36" s="136"/>
      <c r="D36" s="58" t="s">
        <v>46</v>
      </c>
      <c r="E36" s="60" t="s">
        <v>98</v>
      </c>
      <c r="F36" s="8">
        <f t="shared" si="0"/>
        <v>2</v>
      </c>
    </row>
    <row r="37" spans="2:10" ht="28.5" customHeight="1" x14ac:dyDescent="0.3">
      <c r="B37" s="137"/>
      <c r="C37" s="138"/>
      <c r="D37" s="59" t="s">
        <v>47</v>
      </c>
      <c r="E37" s="61" t="s">
        <v>98</v>
      </c>
      <c r="F37" s="8">
        <f t="shared" si="0"/>
        <v>2</v>
      </c>
    </row>
    <row r="38" spans="2:10" ht="28.5" customHeight="1" x14ac:dyDescent="0.3">
      <c r="B38" s="135" t="s">
        <v>57</v>
      </c>
      <c r="C38" s="136"/>
      <c r="D38" s="58" t="s">
        <v>46</v>
      </c>
      <c r="E38" s="60" t="s">
        <v>98</v>
      </c>
      <c r="F38" s="8">
        <f t="shared" si="0"/>
        <v>2</v>
      </c>
    </row>
    <row r="39" spans="2:10" ht="28.5" customHeight="1" x14ac:dyDescent="0.3">
      <c r="B39" s="137"/>
      <c r="C39" s="138"/>
      <c r="D39" s="59" t="s">
        <v>47</v>
      </c>
      <c r="E39" s="61" t="s">
        <v>98</v>
      </c>
      <c r="F39" s="8">
        <f ca="1">IFERROR(VLOO+F18:F38KUP(E39,PositivityGrid,2,FALSE),0)</f>
        <v>0</v>
      </c>
    </row>
    <row r="41" spans="2:10" x14ac:dyDescent="0.3">
      <c r="F41" s="29">
        <f ca="1">SUM(F10:F39)</f>
        <v>50</v>
      </c>
      <c r="G41" s="38" t="s">
        <v>58</v>
      </c>
      <c r="H41" s="1"/>
      <c r="I41" s="38"/>
      <c r="J41" s="1"/>
    </row>
    <row r="42" spans="2:10" x14ac:dyDescent="0.3">
      <c r="F42" s="8">
        <f ca="1">ROUND(F41/10.4,1)</f>
        <v>4.8</v>
      </c>
      <c r="G42" s="8" t="s">
        <v>59</v>
      </c>
    </row>
  </sheetData>
  <sheetProtection algorithmName="SHA-512" hashValue="ZR+UW9dCvIgJsWBevJyK6BoZnffvJ5v32Cdowv5qBwpYCTgvCqZ1GnrCajvU1ZP9DzYrLAHymTBR2gZl3pgnEw==" saltValue="nC8Yyob86n48u3FNgoaVrQ==" spinCount="100000" sheet="1" objects="1" scenarios="1"/>
  <protectedRanges>
    <protectedRange sqref="E10:E14 E18:E39" name="EqualitiesFields"/>
  </protectedRanges>
  <customSheetViews>
    <customSheetView guid="{DBE2B11E-9D1F-4D7D-AAAE-4FF419BB090B}" scale="130" showPageBreaks="1" printArea="1" hiddenColumns="1" topLeftCell="A19">
      <selection sqref="A1:C2"/>
      <pageMargins left="0" right="0" top="0" bottom="0" header="0" footer="0"/>
      <pageSetup paperSize="9" scale="83" orientation="portrait" r:id="rId1"/>
    </customSheetView>
  </customSheetViews>
  <mergeCells count="20">
    <mergeCell ref="B38:C39"/>
    <mergeCell ref="B36:C37"/>
    <mergeCell ref="B34:C35"/>
    <mergeCell ref="B32:C33"/>
    <mergeCell ref="B17:D17"/>
    <mergeCell ref="B20:C21"/>
    <mergeCell ref="B18:C19"/>
    <mergeCell ref="B30:C31"/>
    <mergeCell ref="B28:C29"/>
    <mergeCell ref="B26:C27"/>
    <mergeCell ref="B24:C25"/>
    <mergeCell ref="B22:C23"/>
    <mergeCell ref="E16:E17"/>
    <mergeCell ref="B8:D9"/>
    <mergeCell ref="B16:D16"/>
    <mergeCell ref="B10:D10"/>
    <mergeCell ref="B13:D13"/>
    <mergeCell ref="B12:D12"/>
    <mergeCell ref="B11:D11"/>
    <mergeCell ref="B14:D14"/>
  </mergeCells>
  <conditionalFormatting sqref="E18:E39">
    <cfRule type="cellIs" dxfId="59" priority="6" operator="equal">
      <formula>"Very negative"</formula>
    </cfRule>
    <cfRule type="expression" dxfId="58" priority="7">
      <formula>OR(E18="Negative",E18="Not Known")</formula>
    </cfRule>
    <cfRule type="cellIs" dxfId="57" priority="8" operator="equal">
      <formula>"Neutral"</formula>
    </cfRule>
    <cfRule type="cellIs" dxfId="56" priority="9" operator="equal">
      <formula>"Positive"</formula>
    </cfRule>
    <cfRule type="cellIs" dxfId="55" priority="10" operator="equal">
      <formula>"Very Positive"</formula>
    </cfRule>
  </conditionalFormatting>
  <conditionalFormatting sqref="E10:E11 E13:E15">
    <cfRule type="cellIs" dxfId="54" priority="1" operator="equal">
      <formula>"Very negative"</formula>
    </cfRule>
    <cfRule type="expression" dxfId="53" priority="2">
      <formula>OR(E10="Negative",E10="Not Known")</formula>
    </cfRule>
    <cfRule type="cellIs" dxfId="52" priority="3" operator="equal">
      <formula>"Neutral"</formula>
    </cfRule>
    <cfRule type="cellIs" dxfId="51" priority="4" operator="equal">
      <formula>"Positive"</formula>
    </cfRule>
    <cfRule type="cellIs" dxfId="50" priority="5" operator="equal">
      <formula>"Very Positive"</formula>
    </cfRule>
  </conditionalFormatting>
  <dataValidations count="1">
    <dataValidation type="list" errorStyle="warning" allowBlank="1" showInputMessage="1" showErrorMessage="1" errorTitle="Error" error="Please select an option from the drop down list" sqref="E18:E39 E10:E11 E13:E15" xr:uid="{00000000-0002-0000-0100-000000000000}">
      <formula1>PositivityScale</formula1>
    </dataValidation>
  </dataValidations>
  <pageMargins left="0.7" right="0.7" top="0.75" bottom="0.75" header="0.3" footer="0.3"/>
  <pageSetup paperSize="9" scale="83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8:R38"/>
  <sheetViews>
    <sheetView showGridLines="0" showRowColHeaders="0" zoomScaleNormal="100" workbookViewId="0">
      <pane ySplit="7" topLeftCell="A26" activePane="bottomLeft" state="frozen"/>
      <selection activeCell="B5" sqref="B5"/>
      <selection pane="bottomLeft" activeCell="F33" sqref="F33"/>
    </sheetView>
  </sheetViews>
  <sheetFormatPr defaultColWidth="9.1796875" defaultRowHeight="14" x14ac:dyDescent="0.3"/>
  <cols>
    <col min="1" max="1" width="2.7265625" style="1" customWidth="1"/>
    <col min="2" max="2" width="9.1796875" style="1"/>
    <col min="3" max="3" width="14.26953125" style="1" customWidth="1"/>
    <col min="4" max="6" width="26.7265625" style="1" customWidth="1"/>
    <col min="7" max="11" width="9.1796875" style="8" hidden="1" customWidth="1"/>
    <col min="12" max="13" width="9.1796875" style="8" customWidth="1"/>
    <col min="14" max="16384" width="9.1796875" style="1"/>
  </cols>
  <sheetData>
    <row r="8" spans="1:18" ht="20.149999999999999" customHeight="1" x14ac:dyDescent="0.3">
      <c r="B8" s="156" t="s">
        <v>35</v>
      </c>
      <c r="C8" s="157"/>
      <c r="D8" s="157"/>
      <c r="E8" s="71"/>
      <c r="F8" s="17" t="s">
        <v>36</v>
      </c>
    </row>
    <row r="9" spans="1:18" ht="34.5" customHeight="1" x14ac:dyDescent="0.3">
      <c r="B9" s="156"/>
      <c r="C9" s="157"/>
      <c r="D9" s="157"/>
      <c r="E9" s="71"/>
      <c r="F9" s="16" t="s">
        <v>37</v>
      </c>
      <c r="G9" s="24">
        <f>SUM(G10:G13)</f>
        <v>8</v>
      </c>
      <c r="H9" s="24"/>
      <c r="I9" s="24"/>
      <c r="J9" s="24"/>
      <c r="K9" s="24"/>
    </row>
    <row r="10" spans="1:18" ht="30" customHeight="1" x14ac:dyDescent="0.3">
      <c r="B10" s="127" t="s">
        <v>60</v>
      </c>
      <c r="C10" s="128"/>
      <c r="D10" s="128"/>
      <c r="E10" s="128"/>
      <c r="F10" s="62" t="s">
        <v>98</v>
      </c>
      <c r="G10" s="8">
        <f>IFERROR(VLOOKUP(F10,PositivityGrid,2,FALSE),0)</f>
        <v>2</v>
      </c>
    </row>
    <row r="11" spans="1:18" ht="30" customHeight="1" x14ac:dyDescent="0.3">
      <c r="B11" s="131" t="s">
        <v>61</v>
      </c>
      <c r="C11" s="132"/>
      <c r="D11" s="132"/>
      <c r="E11" s="132"/>
      <c r="F11" s="63" t="s">
        <v>98</v>
      </c>
      <c r="G11" s="8">
        <f>IFERROR(VLOOKUP(F11,PositivityGrid,2,FALSE),0)</f>
        <v>2</v>
      </c>
    </row>
    <row r="12" spans="1:18" ht="30" customHeight="1" x14ac:dyDescent="0.3">
      <c r="B12" s="131" t="s">
        <v>62</v>
      </c>
      <c r="C12" s="132"/>
      <c r="D12" s="132"/>
      <c r="E12" s="132"/>
      <c r="F12" s="63" t="s">
        <v>98</v>
      </c>
      <c r="G12" s="8">
        <f>IFERROR(VLOOKUP(F12,PositivityGrid,2,FALSE),0)</f>
        <v>2</v>
      </c>
    </row>
    <row r="13" spans="1:18" ht="30" customHeight="1" x14ac:dyDescent="0.3">
      <c r="B13" s="158" t="s">
        <v>63</v>
      </c>
      <c r="C13" s="159"/>
      <c r="D13" s="159"/>
      <c r="E13" s="159"/>
      <c r="F13" s="51" t="s">
        <v>98</v>
      </c>
      <c r="G13" s="8">
        <f>IFERROR(VLOOKUP(F13,PositivityGrid,2,FALSE),0)</f>
        <v>2</v>
      </c>
    </row>
    <row r="14" spans="1:18" s="9" customFormat="1" ht="8" x14ac:dyDescent="0.2">
      <c r="B14" s="33"/>
      <c r="C14" s="34"/>
      <c r="D14" s="34"/>
      <c r="E14" s="34"/>
      <c r="F14" s="35"/>
      <c r="G14" s="10"/>
      <c r="H14" s="10"/>
      <c r="I14" s="10"/>
      <c r="J14" s="10"/>
      <c r="K14" s="10"/>
      <c r="L14" s="10"/>
      <c r="M14" s="10"/>
    </row>
    <row r="15" spans="1:18" ht="22.5" x14ac:dyDescent="0.45">
      <c r="A15" s="30"/>
      <c r="B15" s="153" t="s">
        <v>64</v>
      </c>
      <c r="C15" s="154"/>
      <c r="D15" s="154"/>
      <c r="E15" s="154"/>
      <c r="F15" s="155"/>
    </row>
    <row r="16" spans="1:18" ht="22.5" x14ac:dyDescent="0.45">
      <c r="A16" s="30"/>
      <c r="B16" s="19"/>
      <c r="C16" s="20"/>
      <c r="D16" s="17" t="s">
        <v>65</v>
      </c>
      <c r="E16" s="17" t="s">
        <v>66</v>
      </c>
      <c r="F16" s="17" t="s">
        <v>67</v>
      </c>
      <c r="G16" s="21" t="s">
        <v>65</v>
      </c>
      <c r="H16" s="21" t="s">
        <v>66</v>
      </c>
      <c r="I16" s="21" t="s">
        <v>67</v>
      </c>
      <c r="J16" s="21" t="s">
        <v>68</v>
      </c>
      <c r="R16" s="3"/>
    </row>
    <row r="17" spans="2:10" ht="30" customHeight="1" x14ac:dyDescent="0.3">
      <c r="B17" s="147" t="s">
        <v>69</v>
      </c>
      <c r="C17" s="148"/>
      <c r="D17" s="32" t="s">
        <v>98</v>
      </c>
      <c r="E17" s="32" t="s">
        <v>98</v>
      </c>
      <c r="F17" s="18" t="s">
        <v>98</v>
      </c>
      <c r="G17" s="8">
        <f>IFERROR(VLOOKUP(D17,PositivityGrid,2,FALSE),0)</f>
        <v>2</v>
      </c>
      <c r="H17" s="8">
        <f>IFERROR(VLOOKUP(E17,PositivityGrid,2,FALSE),0)</f>
        <v>2</v>
      </c>
      <c r="I17" s="8">
        <f>IFERROR(VLOOKUP(F17,PositivityGrid,2,FALSE),0)</f>
        <v>2</v>
      </c>
      <c r="J17" s="21">
        <f>SUM(G17:I17)</f>
        <v>6</v>
      </c>
    </row>
    <row r="18" spans="2:10" ht="30" customHeight="1" x14ac:dyDescent="0.3">
      <c r="B18" s="149"/>
      <c r="C18" s="150"/>
      <c r="D18" s="41" t="str">
        <f>"Score: "&amp;G17</f>
        <v>Score: 2</v>
      </c>
      <c r="E18" s="41" t="str">
        <f t="shared" ref="E18:F18" si="0">"Score: "&amp;H17</f>
        <v>Score: 2</v>
      </c>
      <c r="F18" s="42" t="str">
        <f t="shared" si="0"/>
        <v>Score: 2</v>
      </c>
      <c r="J18" s="21"/>
    </row>
    <row r="19" spans="2:10" ht="30" customHeight="1" x14ac:dyDescent="0.3">
      <c r="B19" s="147" t="s">
        <v>70</v>
      </c>
      <c r="C19" s="148"/>
      <c r="D19" s="32" t="s">
        <v>98</v>
      </c>
      <c r="E19" s="32" t="s">
        <v>98</v>
      </c>
      <c r="F19" s="18" t="s">
        <v>98</v>
      </c>
      <c r="G19" s="8">
        <f>IFERROR(VLOOKUP(D19,PositivityGrid,2,FALSE),0)</f>
        <v>2</v>
      </c>
      <c r="H19" s="8">
        <f>IFERROR(VLOOKUP(E19,PositivityGrid,2,FALSE),0)</f>
        <v>2</v>
      </c>
      <c r="I19" s="8">
        <f>IFERROR(VLOOKUP(F19,PositivityGrid,2,FALSE),0)</f>
        <v>2</v>
      </c>
      <c r="J19" s="21">
        <f t="shared" ref="J19:J33" si="1">SUM(G19:I19)</f>
        <v>6</v>
      </c>
    </row>
    <row r="20" spans="2:10" ht="30" customHeight="1" x14ac:dyDescent="0.3">
      <c r="B20" s="149"/>
      <c r="C20" s="150"/>
      <c r="D20" s="41" t="str">
        <f>"Score: "&amp;G19</f>
        <v>Score: 2</v>
      </c>
      <c r="E20" s="41" t="str">
        <f t="shared" ref="E20" si="2">"Score: "&amp;H19</f>
        <v>Score: 2</v>
      </c>
      <c r="F20" s="42" t="str">
        <f t="shared" ref="F20" si="3">"Score: "&amp;I19</f>
        <v>Score: 2</v>
      </c>
      <c r="J20" s="21"/>
    </row>
    <row r="21" spans="2:10" ht="30" customHeight="1" x14ac:dyDescent="0.3">
      <c r="B21" s="147" t="s">
        <v>71</v>
      </c>
      <c r="C21" s="148"/>
      <c r="D21" s="32" t="s">
        <v>98</v>
      </c>
      <c r="E21" s="32" t="s">
        <v>98</v>
      </c>
      <c r="F21" s="18" t="s">
        <v>98</v>
      </c>
      <c r="G21" s="8">
        <f>IFERROR(VLOOKUP(D21,PositivityGrid,2,FALSE),0)</f>
        <v>2</v>
      </c>
      <c r="H21" s="8">
        <f>IFERROR(VLOOKUP(E21,PositivityGrid,2,FALSE),0)</f>
        <v>2</v>
      </c>
      <c r="I21" s="8">
        <f>IFERROR(VLOOKUP(F21,PositivityGrid,2,FALSE),0)</f>
        <v>2</v>
      </c>
      <c r="J21" s="21">
        <f t="shared" si="1"/>
        <v>6</v>
      </c>
    </row>
    <row r="22" spans="2:10" ht="30" customHeight="1" x14ac:dyDescent="0.3">
      <c r="B22" s="149"/>
      <c r="C22" s="150"/>
      <c r="D22" s="41" t="str">
        <f>"Score: "&amp;G21</f>
        <v>Score: 2</v>
      </c>
      <c r="E22" s="41" t="str">
        <f t="shared" ref="E22" si="4">"Score: "&amp;H21</f>
        <v>Score: 2</v>
      </c>
      <c r="F22" s="42" t="str">
        <f t="shared" ref="F22" si="5">"Score: "&amp;I21</f>
        <v>Score: 2</v>
      </c>
      <c r="J22" s="21"/>
    </row>
    <row r="23" spans="2:10" ht="30" customHeight="1" x14ac:dyDescent="0.3">
      <c r="B23" s="147" t="s">
        <v>72</v>
      </c>
      <c r="C23" s="148"/>
      <c r="D23" s="32" t="s">
        <v>98</v>
      </c>
      <c r="E23" s="32" t="s">
        <v>98</v>
      </c>
      <c r="F23" s="18" t="s">
        <v>98</v>
      </c>
      <c r="G23" s="8">
        <f>IFERROR(VLOOKUP(D23,PositivityGrid,2,FALSE),0)</f>
        <v>2</v>
      </c>
      <c r="H23" s="8">
        <f>IFERROR(VLOOKUP(E23,PositivityGrid,2,FALSE),0)</f>
        <v>2</v>
      </c>
      <c r="I23" s="8">
        <f>IFERROR(VLOOKUP(F23,PositivityGrid,2,FALSE),0)</f>
        <v>2</v>
      </c>
      <c r="J23" s="21">
        <f t="shared" si="1"/>
        <v>6</v>
      </c>
    </row>
    <row r="24" spans="2:10" ht="30" customHeight="1" x14ac:dyDescent="0.3">
      <c r="B24" s="149"/>
      <c r="C24" s="150"/>
      <c r="D24" s="41" t="str">
        <f>"Score: "&amp;G23</f>
        <v>Score: 2</v>
      </c>
      <c r="E24" s="41" t="str">
        <f t="shared" ref="E24" si="6">"Score: "&amp;H23</f>
        <v>Score: 2</v>
      </c>
      <c r="F24" s="42" t="str">
        <f t="shared" ref="F24" si="7">"Score: "&amp;I23</f>
        <v>Score: 2</v>
      </c>
      <c r="J24" s="21"/>
    </row>
    <row r="25" spans="2:10" ht="30" customHeight="1" x14ac:dyDescent="0.3">
      <c r="B25" s="147" t="s">
        <v>73</v>
      </c>
      <c r="C25" s="148"/>
      <c r="D25" s="32" t="s">
        <v>98</v>
      </c>
      <c r="E25" s="32" t="s">
        <v>98</v>
      </c>
      <c r="F25" s="18" t="s">
        <v>98</v>
      </c>
      <c r="G25" s="8">
        <f>IFERROR(VLOOKUP(D25,PositivityGrid,2,FALSE),0)</f>
        <v>2</v>
      </c>
      <c r="H25" s="8">
        <f>IFERROR(VLOOKUP(E25,PositivityGrid,2,FALSE),0)</f>
        <v>2</v>
      </c>
      <c r="I25" s="8">
        <f>IFERROR(VLOOKUP(F25,PositivityGrid,2,FALSE),0)</f>
        <v>2</v>
      </c>
      <c r="J25" s="21">
        <f t="shared" si="1"/>
        <v>6</v>
      </c>
    </row>
    <row r="26" spans="2:10" ht="30" customHeight="1" x14ac:dyDescent="0.3">
      <c r="B26" s="149"/>
      <c r="C26" s="150"/>
      <c r="D26" s="41" t="str">
        <f>"Score: "&amp;G25</f>
        <v>Score: 2</v>
      </c>
      <c r="E26" s="41" t="str">
        <f t="shared" ref="E26" si="8">"Score: "&amp;H25</f>
        <v>Score: 2</v>
      </c>
      <c r="F26" s="42" t="str">
        <f t="shared" ref="F26" si="9">"Score: "&amp;I25</f>
        <v>Score: 2</v>
      </c>
      <c r="J26" s="21"/>
    </row>
    <row r="27" spans="2:10" ht="30" customHeight="1" x14ac:dyDescent="0.3">
      <c r="B27" s="147" t="s">
        <v>74</v>
      </c>
      <c r="C27" s="148"/>
      <c r="D27" s="32" t="s">
        <v>98</v>
      </c>
      <c r="E27" s="32" t="s">
        <v>98</v>
      </c>
      <c r="F27" s="18" t="s">
        <v>98</v>
      </c>
      <c r="G27" s="8">
        <f>IFERROR(VLOOKUP(D27,PositivityGrid,2,FALSE),0)</f>
        <v>2</v>
      </c>
      <c r="H27" s="8">
        <f>IFERROR(VLOOKUP(E27,PositivityGrid,2,FALSE),0)</f>
        <v>2</v>
      </c>
      <c r="I27" s="8">
        <f>IFERROR(VLOOKUP(F27,PositivityGrid,2,FALSE),0)</f>
        <v>2</v>
      </c>
      <c r="J27" s="21">
        <f t="shared" si="1"/>
        <v>6</v>
      </c>
    </row>
    <row r="28" spans="2:10" ht="30" customHeight="1" x14ac:dyDescent="0.3">
      <c r="B28" s="149"/>
      <c r="C28" s="150"/>
      <c r="D28" s="41" t="str">
        <f>"Score: "&amp;G27</f>
        <v>Score: 2</v>
      </c>
      <c r="E28" s="41" t="str">
        <f t="shared" ref="E28" si="10">"Score: "&amp;H27</f>
        <v>Score: 2</v>
      </c>
      <c r="F28" s="42" t="str">
        <f t="shared" ref="F28" si="11">"Score: "&amp;I27</f>
        <v>Score: 2</v>
      </c>
      <c r="J28" s="21"/>
    </row>
    <row r="29" spans="2:10" ht="30" customHeight="1" x14ac:dyDescent="0.3">
      <c r="B29" s="147" t="s">
        <v>75</v>
      </c>
      <c r="C29" s="148"/>
      <c r="D29" s="32" t="s">
        <v>98</v>
      </c>
      <c r="E29" s="32" t="s">
        <v>98</v>
      </c>
      <c r="F29" s="18" t="s">
        <v>98</v>
      </c>
      <c r="G29" s="8">
        <f>IFERROR(VLOOKUP(D29,PositivityGrid,2,FALSE),0)</f>
        <v>2</v>
      </c>
      <c r="H29" s="8">
        <f>IFERROR(VLOOKUP(E29,PositivityGrid,2,FALSE),0)</f>
        <v>2</v>
      </c>
      <c r="I29" s="8">
        <f>IFERROR(VLOOKUP(F29,PositivityGrid,2,FALSE),0)</f>
        <v>2</v>
      </c>
      <c r="J29" s="21">
        <f t="shared" si="1"/>
        <v>6</v>
      </c>
    </row>
    <row r="30" spans="2:10" ht="30" customHeight="1" x14ac:dyDescent="0.3">
      <c r="B30" s="149"/>
      <c r="C30" s="150"/>
      <c r="D30" s="41" t="str">
        <f>"Score: "&amp;G29</f>
        <v>Score: 2</v>
      </c>
      <c r="E30" s="41" t="str">
        <f t="shared" ref="E30" si="12">"Score: "&amp;H29</f>
        <v>Score: 2</v>
      </c>
      <c r="F30" s="42" t="str">
        <f t="shared" ref="F30" si="13">"Score: "&amp;I29</f>
        <v>Score: 2</v>
      </c>
      <c r="J30" s="21"/>
    </row>
    <row r="31" spans="2:10" ht="30" customHeight="1" x14ac:dyDescent="0.3">
      <c r="B31" s="147" t="s">
        <v>76</v>
      </c>
      <c r="C31" s="148"/>
      <c r="D31" s="32" t="s">
        <v>98</v>
      </c>
      <c r="E31" s="32" t="s">
        <v>98</v>
      </c>
      <c r="F31" s="18" t="s">
        <v>98</v>
      </c>
      <c r="G31" s="8">
        <f>IFERROR(VLOOKUP(D31,PositivityGrid,2,FALSE),0)</f>
        <v>2</v>
      </c>
      <c r="H31" s="8">
        <f>IFERROR(VLOOKUP(E31,PositivityGrid,2,FALSE),0)</f>
        <v>2</v>
      </c>
      <c r="I31" s="8">
        <f>IFERROR(VLOOKUP(F31,PositivityGrid,2,FALSE),0)</f>
        <v>2</v>
      </c>
      <c r="J31" s="21">
        <f t="shared" si="1"/>
        <v>6</v>
      </c>
    </row>
    <row r="32" spans="2:10" ht="30" customHeight="1" x14ac:dyDescent="0.3">
      <c r="B32" s="149"/>
      <c r="C32" s="150"/>
      <c r="D32" s="41" t="str">
        <f>"Score: "&amp;G31</f>
        <v>Score: 2</v>
      </c>
      <c r="E32" s="41" t="str">
        <f t="shared" ref="E32" si="14">"Score: "&amp;H31</f>
        <v>Score: 2</v>
      </c>
      <c r="F32" s="42" t="str">
        <f t="shared" ref="F32" si="15">"Score: "&amp;I31</f>
        <v>Score: 2</v>
      </c>
      <c r="J32" s="21"/>
    </row>
    <row r="33" spans="2:11" ht="30" customHeight="1" x14ac:dyDescent="0.3">
      <c r="B33" s="147" t="s">
        <v>77</v>
      </c>
      <c r="C33" s="148"/>
      <c r="D33" s="32" t="s">
        <v>98</v>
      </c>
      <c r="E33" s="32" t="s">
        <v>98</v>
      </c>
      <c r="F33" s="18" t="s">
        <v>98</v>
      </c>
      <c r="G33" s="8">
        <f>IFERROR(VLOOKUP(D33,PositivityGrid,2,FALSE),0)</f>
        <v>2</v>
      </c>
      <c r="H33" s="8">
        <f>IFERROR(VLOOKUP(E33,PositivityGrid,2,FALSE),0)</f>
        <v>2</v>
      </c>
      <c r="I33" s="8">
        <f>IFERROR(VLOOKUP(F33,PositivityGrid,2,FALSE),0)</f>
        <v>2</v>
      </c>
      <c r="J33" s="21">
        <f t="shared" si="1"/>
        <v>6</v>
      </c>
    </row>
    <row r="34" spans="2:11" ht="30" customHeight="1" x14ac:dyDescent="0.3">
      <c r="B34" s="149"/>
      <c r="C34" s="150"/>
      <c r="D34" s="41" t="str">
        <f>"Score: "&amp;G33</f>
        <v>Score: 2</v>
      </c>
      <c r="E34" s="41" t="str">
        <f t="shared" ref="E34" si="16">"Score: "&amp;H33</f>
        <v>Score: 2</v>
      </c>
      <c r="F34" s="42" t="str">
        <f t="shared" ref="F34" si="17">"Score: "&amp;I33</f>
        <v>Score: 2</v>
      </c>
      <c r="J34" s="21"/>
    </row>
    <row r="35" spans="2:11" x14ac:dyDescent="0.3">
      <c r="G35" s="21">
        <f>SUM(G17:G34)</f>
        <v>18</v>
      </c>
      <c r="H35" s="21">
        <f>SUM(H17:H34)</f>
        <v>18</v>
      </c>
      <c r="I35" s="21">
        <f>SUM(I17:I34)</f>
        <v>18</v>
      </c>
      <c r="J35" s="21">
        <f>SUM(J17:J34)</f>
        <v>54</v>
      </c>
      <c r="K35" s="21" t="s">
        <v>78</v>
      </c>
    </row>
    <row r="37" spans="2:11" x14ac:dyDescent="0.3">
      <c r="I37" s="151" t="s">
        <v>58</v>
      </c>
      <c r="J37" s="152"/>
      <c r="K37" s="25">
        <f>J35+G9</f>
        <v>62</v>
      </c>
    </row>
    <row r="38" spans="2:11" x14ac:dyDescent="0.3">
      <c r="I38" s="8" t="s">
        <v>59</v>
      </c>
      <c r="K38" s="8">
        <f>ROUND(K37/13.2,1)</f>
        <v>4.7</v>
      </c>
    </row>
  </sheetData>
  <sheetProtection algorithmName="SHA-512" hashValue="fX2dTlW8SHNtg3I1pp+OBFmD14qyK0auuul8W6dts5eFbGjVJqNiVtt6WHkJ86VUCvMfaN1KTso+87KmQ3GIIA==" saltValue="LBDcPwBGGQ40QW+jEW8vjw==" spinCount="100000" sheet="1" objects="1" scenarios="1"/>
  <protectedRanges>
    <protectedRange sqref="F10:F13 D17:F17 D19:F19 D21:F21 D23:F23 D25:F25 D27:F27 D29:F29 D31:F31 D33:F33" name="EnvironmentFields"/>
  </protectedRanges>
  <mergeCells count="16">
    <mergeCell ref="B15:F15"/>
    <mergeCell ref="B8:D9"/>
    <mergeCell ref="B17:C18"/>
    <mergeCell ref="B19:C20"/>
    <mergeCell ref="B10:E10"/>
    <mergeCell ref="B11:E11"/>
    <mergeCell ref="B12:E12"/>
    <mergeCell ref="B13:E13"/>
    <mergeCell ref="B21:C22"/>
    <mergeCell ref="I37:J37"/>
    <mergeCell ref="B23:C24"/>
    <mergeCell ref="B25:C26"/>
    <mergeCell ref="B29:C30"/>
    <mergeCell ref="B31:C32"/>
    <mergeCell ref="B33:C34"/>
    <mergeCell ref="B27:C28"/>
  </mergeCells>
  <conditionalFormatting sqref="D17:F17">
    <cfRule type="cellIs" dxfId="49" priority="41" operator="equal">
      <formula>"Very negative"</formula>
    </cfRule>
    <cfRule type="expression" dxfId="48" priority="42">
      <formula>OR(D17="Negative",D17="Not Known")</formula>
    </cfRule>
    <cfRule type="cellIs" dxfId="47" priority="43" operator="equal">
      <formula>"Neutral"</formula>
    </cfRule>
    <cfRule type="cellIs" dxfId="46" priority="44" operator="equal">
      <formula>"Positive"</formula>
    </cfRule>
    <cfRule type="cellIs" dxfId="45" priority="45" operator="equal">
      <formula>"Very Positive"</formula>
    </cfRule>
  </conditionalFormatting>
  <conditionalFormatting sqref="D19:F19">
    <cfRule type="cellIs" dxfId="44" priority="36" operator="equal">
      <formula>"Very negative"</formula>
    </cfRule>
    <cfRule type="expression" dxfId="43" priority="37">
      <formula>OR(D19="Negative",D19="Not Known")</formula>
    </cfRule>
    <cfRule type="cellIs" dxfId="42" priority="38" operator="equal">
      <formula>"Neutral"</formula>
    </cfRule>
    <cfRule type="cellIs" dxfId="41" priority="39" operator="equal">
      <formula>"Positive"</formula>
    </cfRule>
    <cfRule type="cellIs" dxfId="40" priority="40" operator="equal">
      <formula>"Very Positive"</formula>
    </cfRule>
  </conditionalFormatting>
  <conditionalFormatting sqref="D23:F23">
    <cfRule type="cellIs" dxfId="39" priority="26" operator="equal">
      <formula>"Very negative"</formula>
    </cfRule>
    <cfRule type="expression" dxfId="38" priority="27">
      <formula>OR(D23="Negative",D23="Not Known")</formula>
    </cfRule>
    <cfRule type="cellIs" dxfId="37" priority="28" operator="equal">
      <formula>"Neutral"</formula>
    </cfRule>
    <cfRule type="cellIs" dxfId="36" priority="29" operator="equal">
      <formula>"Positive"</formula>
    </cfRule>
    <cfRule type="cellIs" dxfId="35" priority="30" operator="equal">
      <formula>"Very Positive"</formula>
    </cfRule>
  </conditionalFormatting>
  <conditionalFormatting sqref="D25:F25">
    <cfRule type="cellIs" dxfId="34" priority="21" operator="equal">
      <formula>"Very negative"</formula>
    </cfRule>
    <cfRule type="expression" dxfId="33" priority="22">
      <formula>OR(D25="Negative",D25="Not Known")</formula>
    </cfRule>
    <cfRule type="cellIs" dxfId="32" priority="23" operator="equal">
      <formula>"Neutral"</formula>
    </cfRule>
    <cfRule type="cellIs" dxfId="31" priority="24" operator="equal">
      <formula>"Positive"</formula>
    </cfRule>
    <cfRule type="cellIs" dxfId="30" priority="25" operator="equal">
      <formula>"Very Positive"</formula>
    </cfRule>
  </conditionalFormatting>
  <conditionalFormatting sqref="D27:F27">
    <cfRule type="cellIs" dxfId="29" priority="16" operator="equal">
      <formula>"Very negative"</formula>
    </cfRule>
    <cfRule type="expression" dxfId="28" priority="17">
      <formula>OR(D27="Negative",D27="Not Known")</formula>
    </cfRule>
    <cfRule type="cellIs" dxfId="27" priority="18" operator="equal">
      <formula>"Neutral"</formula>
    </cfRule>
    <cfRule type="cellIs" dxfId="26" priority="19" operator="equal">
      <formula>"Positive"</formula>
    </cfRule>
    <cfRule type="cellIs" dxfId="25" priority="20" operator="equal">
      <formula>"Very Positive"</formula>
    </cfRule>
  </conditionalFormatting>
  <conditionalFormatting sqref="D29:F29">
    <cfRule type="cellIs" dxfId="24" priority="11" operator="equal">
      <formula>"Very negative"</formula>
    </cfRule>
    <cfRule type="expression" dxfId="23" priority="12">
      <formula>OR(D29="Negative",D29="Not Known")</formula>
    </cfRule>
    <cfRule type="cellIs" dxfId="22" priority="13" operator="equal">
      <formula>"Neutral"</formula>
    </cfRule>
    <cfRule type="cellIs" dxfId="21" priority="14" operator="equal">
      <formula>"Positive"</formula>
    </cfRule>
    <cfRule type="cellIs" dxfId="20" priority="15" operator="equal">
      <formula>"Very Positive"</formula>
    </cfRule>
  </conditionalFormatting>
  <conditionalFormatting sqref="D31:F31">
    <cfRule type="cellIs" dxfId="19" priority="6" operator="equal">
      <formula>"Very negative"</formula>
    </cfRule>
    <cfRule type="expression" dxfId="18" priority="7">
      <formula>OR(D31="Negative",D31="Not Known")</formula>
    </cfRule>
    <cfRule type="cellIs" dxfId="17" priority="8" operator="equal">
      <formula>"Neutral"</formula>
    </cfRule>
    <cfRule type="cellIs" dxfId="16" priority="9" operator="equal">
      <formula>"Positive"</formula>
    </cfRule>
    <cfRule type="cellIs" dxfId="15" priority="10" operator="equal">
      <formula>"Very Positive"</formula>
    </cfRule>
  </conditionalFormatting>
  <conditionalFormatting sqref="D33:F33">
    <cfRule type="cellIs" dxfId="14" priority="1" operator="equal">
      <formula>"Very negative"</formula>
    </cfRule>
    <cfRule type="expression" dxfId="13" priority="2">
      <formula>OR(D33="Negative",D33="Not Known")</formula>
    </cfRule>
    <cfRule type="cellIs" dxfId="12" priority="3" operator="equal">
      <formula>"Neutral"</formula>
    </cfRule>
    <cfRule type="cellIs" dxfId="11" priority="4" operator="equal">
      <formula>"Positive"</formula>
    </cfRule>
    <cfRule type="cellIs" dxfId="10" priority="5" operator="equal">
      <formula>"Very Positive"</formula>
    </cfRule>
  </conditionalFormatting>
  <conditionalFormatting sqref="D21:F21 F10:F13">
    <cfRule type="cellIs" dxfId="9" priority="31" operator="equal">
      <formula>"Very negative"</formula>
    </cfRule>
    <cfRule type="expression" dxfId="8" priority="32">
      <formula>OR(D10="Negative",D10="Not Known")</formula>
    </cfRule>
    <cfRule type="cellIs" dxfId="7" priority="33" operator="equal">
      <formula>"Neutral"</formula>
    </cfRule>
    <cfRule type="cellIs" dxfId="6" priority="34" operator="equal">
      <formula>"Positive"</formula>
    </cfRule>
    <cfRule type="cellIs" dxfId="5" priority="35" operator="equal">
      <formula>"Very Positive"</formula>
    </cfRule>
  </conditionalFormatting>
  <dataValidations count="1">
    <dataValidation type="list" errorStyle="warning" allowBlank="1" showInputMessage="1" showErrorMessage="1" errorTitle="Error" error="Please select an option from the drop down list" sqref="D33:F33 D17:F17 D19:F19 D21:F21 D23:F23 D25:F25 D27:F27 D29:F29 D31:F31 F10:F14" xr:uid="{00000000-0002-0000-0200-000000000000}">
      <formula1>PositivityScale</formula1>
    </dataValidation>
  </dataValidations>
  <pageMargins left="0.7" right="0.7" top="0.75" bottom="0.75" header="0.3" footer="0.3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B8:R47"/>
  <sheetViews>
    <sheetView showGridLines="0" zoomScaleNormal="100" zoomScaleSheetLayoutView="100" workbookViewId="0">
      <pane ySplit="7" topLeftCell="A8" activePane="bottomLeft" state="frozen"/>
      <selection activeCell="B5" sqref="B5"/>
      <selection pane="bottomLeft" activeCell="B49" sqref="B49"/>
    </sheetView>
  </sheetViews>
  <sheetFormatPr defaultColWidth="9.1796875" defaultRowHeight="14" x14ac:dyDescent="0.3"/>
  <cols>
    <col min="1" max="1" width="2.7265625" style="1" customWidth="1"/>
    <col min="2" max="2" width="53.81640625" style="1" customWidth="1"/>
    <col min="3" max="3" width="37" style="1" customWidth="1"/>
    <col min="4" max="4" width="18" style="1" customWidth="1"/>
    <col min="5" max="5" width="9.1796875" style="8" hidden="1" customWidth="1"/>
    <col min="6" max="10" width="9.1796875" style="8" customWidth="1"/>
    <col min="11" max="16384" width="9.1796875" style="1"/>
  </cols>
  <sheetData>
    <row r="8" spans="2:18" ht="41.25" customHeight="1" x14ac:dyDescent="0.3">
      <c r="B8" s="188" t="s">
        <v>79</v>
      </c>
      <c r="C8" s="188"/>
      <c r="D8" s="7" t="s">
        <v>25</v>
      </c>
    </row>
    <row r="9" spans="2:18" s="9" customFormat="1" ht="8" x14ac:dyDescent="0.2">
      <c r="B9" s="189"/>
      <c r="C9" s="189"/>
      <c r="D9" s="13"/>
      <c r="E9" s="10"/>
      <c r="F9" s="10"/>
      <c r="G9" s="10"/>
      <c r="H9" s="10"/>
      <c r="I9" s="10"/>
      <c r="J9" s="10"/>
    </row>
    <row r="10" spans="2:18" x14ac:dyDescent="0.3">
      <c r="B10" s="169" t="s">
        <v>80</v>
      </c>
      <c r="C10" s="170"/>
      <c r="D10" s="171"/>
      <c r="E10" s="21">
        <f>SUBTOTAL(9,E11:E15)</f>
        <v>8</v>
      </c>
    </row>
    <row r="11" spans="2:18" ht="30" customHeight="1" x14ac:dyDescent="0.3">
      <c r="B11" s="161" t="s">
        <v>81</v>
      </c>
      <c r="C11" s="162"/>
      <c r="D11" s="68" t="s">
        <v>102</v>
      </c>
      <c r="E11" s="8">
        <f>IF($D11="YES",0,2)</f>
        <v>0</v>
      </c>
    </row>
    <row r="12" spans="2:18" ht="30" customHeight="1" x14ac:dyDescent="0.3">
      <c r="B12" s="172" t="s">
        <v>82</v>
      </c>
      <c r="C12" s="26" t="s">
        <v>83</v>
      </c>
      <c r="D12" s="65" t="s">
        <v>103</v>
      </c>
      <c r="E12" s="8">
        <f t="shared" ref="E12:E15" si="0">IF($D12="YES",0,2)</f>
        <v>2</v>
      </c>
      <c r="P12" s="4"/>
      <c r="Q12" s="4"/>
      <c r="R12" s="4"/>
    </row>
    <row r="13" spans="2:18" ht="30" customHeight="1" x14ac:dyDescent="0.3">
      <c r="B13" s="187"/>
      <c r="C13" s="27" t="s">
        <v>84</v>
      </c>
      <c r="D13" s="66" t="s">
        <v>103</v>
      </c>
      <c r="E13" s="8">
        <f t="shared" si="0"/>
        <v>2</v>
      </c>
      <c r="P13" s="4"/>
      <c r="Q13" s="4"/>
      <c r="R13" s="4"/>
    </row>
    <row r="14" spans="2:18" ht="30" customHeight="1" x14ac:dyDescent="0.3">
      <c r="B14" s="187"/>
      <c r="C14" s="27" t="s">
        <v>85</v>
      </c>
      <c r="D14" s="66" t="s">
        <v>103</v>
      </c>
      <c r="E14" s="8">
        <f t="shared" si="0"/>
        <v>2</v>
      </c>
    </row>
    <row r="15" spans="2:18" ht="30" customHeight="1" x14ac:dyDescent="0.3">
      <c r="B15" s="173"/>
      <c r="C15" s="15" t="s">
        <v>86</v>
      </c>
      <c r="D15" s="67" t="s">
        <v>103</v>
      </c>
      <c r="E15" s="8">
        <f t="shared" si="0"/>
        <v>2</v>
      </c>
    </row>
    <row r="16" spans="2:18" x14ac:dyDescent="0.3">
      <c r="B16" s="178" t="s">
        <v>108</v>
      </c>
      <c r="C16" s="179"/>
      <c r="D16" s="180"/>
    </row>
    <row r="17" spans="2:10" ht="15" customHeight="1" x14ac:dyDescent="0.3">
      <c r="B17" s="181"/>
      <c r="C17" s="182"/>
      <c r="D17" s="183"/>
    </row>
    <row r="18" spans="2:10" x14ac:dyDescent="0.3">
      <c r="B18" s="181"/>
      <c r="C18" s="182"/>
      <c r="D18" s="183"/>
    </row>
    <row r="19" spans="2:10" x14ac:dyDescent="0.3">
      <c r="B19" s="181"/>
      <c r="C19" s="182"/>
      <c r="D19" s="183"/>
    </row>
    <row r="20" spans="2:10" x14ac:dyDescent="0.3">
      <c r="B20" s="181"/>
      <c r="C20" s="182"/>
      <c r="D20" s="183"/>
    </row>
    <row r="21" spans="2:10" x14ac:dyDescent="0.3">
      <c r="B21" s="181"/>
      <c r="C21" s="182"/>
      <c r="D21" s="183"/>
    </row>
    <row r="22" spans="2:10" x14ac:dyDescent="0.3">
      <c r="B22" s="184"/>
      <c r="C22" s="185"/>
      <c r="D22" s="186"/>
    </row>
    <row r="23" spans="2:10" ht="15.75" customHeight="1" x14ac:dyDescent="0.3">
      <c r="B23" s="167"/>
      <c r="C23" s="167"/>
      <c r="D23" s="167"/>
    </row>
    <row r="24" spans="2:10" ht="30" customHeight="1" x14ac:dyDescent="0.3">
      <c r="B24" s="165"/>
      <c r="C24" s="166"/>
      <c r="D24" s="16" t="s">
        <v>37</v>
      </c>
      <c r="E24" s="21">
        <f>SUBTOTAL(9,E25:E26)</f>
        <v>0</v>
      </c>
    </row>
    <row r="25" spans="2:10" ht="30" customHeight="1" x14ac:dyDescent="0.3">
      <c r="B25" s="161" t="s">
        <v>87</v>
      </c>
      <c r="C25" s="162"/>
      <c r="D25" s="68" t="s">
        <v>104</v>
      </c>
      <c r="E25" s="8">
        <f>IFERROR(VLOOKUP(D25,ExtentGrid,2,FALSE),0)/2</f>
        <v>0</v>
      </c>
    </row>
    <row r="26" spans="2:10" ht="30" customHeight="1" x14ac:dyDescent="0.3">
      <c r="B26" s="163" t="s">
        <v>88</v>
      </c>
      <c r="C26" s="164"/>
      <c r="D26" s="64" t="s">
        <v>104</v>
      </c>
      <c r="E26" s="8">
        <f>IFERROR(VLOOKUP(D26,ExtentGrid,2,FALSE),0)/2</f>
        <v>0</v>
      </c>
    </row>
    <row r="27" spans="2:10" s="11" customFormat="1" ht="20" x14ac:dyDescent="0.4">
      <c r="B27" s="168"/>
      <c r="C27" s="168"/>
      <c r="D27" s="14"/>
      <c r="E27" s="12"/>
      <c r="F27" s="12"/>
      <c r="G27" s="12"/>
      <c r="H27" s="12"/>
      <c r="I27" s="12"/>
      <c r="J27" s="12"/>
    </row>
    <row r="28" spans="2:10" x14ac:dyDescent="0.3">
      <c r="B28" s="169" t="s">
        <v>89</v>
      </c>
      <c r="C28" s="170"/>
      <c r="D28" s="171"/>
      <c r="E28" s="21">
        <f>SUBTOTAL(9,E29:E33)</f>
        <v>8</v>
      </c>
    </row>
    <row r="29" spans="2:10" ht="30" customHeight="1" x14ac:dyDescent="0.3">
      <c r="B29" s="161" t="s">
        <v>90</v>
      </c>
      <c r="C29" s="162"/>
      <c r="D29" s="28" t="s">
        <v>102</v>
      </c>
      <c r="E29" s="8">
        <f t="shared" ref="E29:E33" si="1">IF($D29="YES",0,2)</f>
        <v>0</v>
      </c>
    </row>
    <row r="30" spans="2:10" ht="30" customHeight="1" x14ac:dyDescent="0.3">
      <c r="B30" s="172" t="s">
        <v>82</v>
      </c>
      <c r="C30" s="26" t="s">
        <v>91</v>
      </c>
      <c r="D30" s="65" t="s">
        <v>103</v>
      </c>
      <c r="E30" s="8">
        <f t="shared" si="1"/>
        <v>2</v>
      </c>
      <c r="F30" s="1"/>
      <c r="G30" s="1"/>
      <c r="H30" s="1"/>
    </row>
    <row r="31" spans="2:10" ht="30" customHeight="1" x14ac:dyDescent="0.3">
      <c r="B31" s="161"/>
      <c r="C31" s="27" t="s">
        <v>92</v>
      </c>
      <c r="D31" s="66" t="s">
        <v>103</v>
      </c>
      <c r="E31" s="8">
        <f t="shared" si="1"/>
        <v>2</v>
      </c>
      <c r="F31" s="72"/>
      <c r="G31" s="72"/>
    </row>
    <row r="32" spans="2:10" ht="30" customHeight="1" x14ac:dyDescent="0.3">
      <c r="B32" s="161"/>
      <c r="C32" s="27" t="s">
        <v>93</v>
      </c>
      <c r="D32" s="66" t="s">
        <v>103</v>
      </c>
      <c r="E32" s="8">
        <f t="shared" si="1"/>
        <v>2</v>
      </c>
      <c r="F32" s="72"/>
      <c r="G32" s="72"/>
    </row>
    <row r="33" spans="2:7" ht="30" customHeight="1" x14ac:dyDescent="0.3">
      <c r="B33" s="173"/>
      <c r="C33" s="15" t="s">
        <v>94</v>
      </c>
      <c r="D33" s="67" t="s">
        <v>103</v>
      </c>
      <c r="E33" s="8">
        <f t="shared" si="1"/>
        <v>2</v>
      </c>
    </row>
    <row r="34" spans="2:7" x14ac:dyDescent="0.3">
      <c r="B34" s="178" t="s">
        <v>107</v>
      </c>
      <c r="C34" s="179"/>
      <c r="D34" s="180"/>
    </row>
    <row r="35" spans="2:7" ht="15" customHeight="1" x14ac:dyDescent="0.3">
      <c r="B35" s="181"/>
      <c r="C35" s="182"/>
      <c r="D35" s="183"/>
    </row>
    <row r="36" spans="2:7" x14ac:dyDescent="0.3">
      <c r="B36" s="181"/>
      <c r="C36" s="182"/>
      <c r="D36" s="183"/>
    </row>
    <row r="37" spans="2:7" x14ac:dyDescent="0.3">
      <c r="B37" s="181"/>
      <c r="C37" s="182"/>
      <c r="D37" s="183"/>
    </row>
    <row r="38" spans="2:7" x14ac:dyDescent="0.3">
      <c r="B38" s="181"/>
      <c r="C38" s="182"/>
      <c r="D38" s="183"/>
    </row>
    <row r="39" spans="2:7" x14ac:dyDescent="0.3">
      <c r="B39" s="181"/>
      <c r="C39" s="182"/>
      <c r="D39" s="183"/>
    </row>
    <row r="40" spans="2:7" x14ac:dyDescent="0.3">
      <c r="B40" s="181"/>
      <c r="C40" s="182"/>
      <c r="D40" s="183"/>
    </row>
    <row r="41" spans="2:7" ht="14.25" customHeight="1" x14ac:dyDescent="0.3">
      <c r="B41" s="184"/>
      <c r="C41" s="185"/>
      <c r="D41" s="186"/>
    </row>
    <row r="42" spans="2:7" ht="30" customHeight="1" x14ac:dyDescent="0.3">
      <c r="B42" s="167"/>
      <c r="C42" s="167"/>
      <c r="D42" s="167"/>
    </row>
    <row r="43" spans="2:7" ht="30" customHeight="1" x14ac:dyDescent="0.3">
      <c r="B43" s="174"/>
      <c r="C43" s="175"/>
      <c r="D43" s="16" t="s">
        <v>37</v>
      </c>
      <c r="E43" s="21">
        <f>SUBTOTAL(9,E44)</f>
        <v>0</v>
      </c>
    </row>
    <row r="44" spans="2:7" ht="30" customHeight="1" x14ac:dyDescent="0.3">
      <c r="B44" s="176" t="s">
        <v>95</v>
      </c>
      <c r="C44" s="177"/>
      <c r="D44" s="64" t="s">
        <v>104</v>
      </c>
      <c r="E44" s="8">
        <f>IFERROR(VLOOKUP(D44,ExtentGrid,2,FALSE),0)</f>
        <v>0</v>
      </c>
    </row>
    <row r="45" spans="2:7" x14ac:dyDescent="0.3">
      <c r="B45" s="70"/>
      <c r="C45" s="70"/>
      <c r="D45" s="70"/>
    </row>
    <row r="46" spans="2:7" x14ac:dyDescent="0.3">
      <c r="B46" s="70"/>
      <c r="C46" s="70"/>
      <c r="D46" s="70"/>
    </row>
    <row r="47" spans="2:7" x14ac:dyDescent="0.3">
      <c r="F47" s="160"/>
      <c r="G47" s="160"/>
    </row>
  </sheetData>
  <sheetProtection algorithmName="SHA-512" hashValue="3K+FGZz4UUAeczeuyPHaYbU577TJbNvfApkh7YSWZAb69JdtGv48JvMU52LOP5XIBZezMZMGTPyvYCxZQkroeA==" saltValue="rHY0QbOyCw1i1qh2g8bNyw==" spinCount="100000" sheet="1" objects="1" scenarios="1"/>
  <protectedRanges>
    <protectedRange sqref="D11:D15 B17:D22 D25:D26 D29:D33 B35:D41 D44" name="EngagementFields"/>
  </protectedRanges>
  <customSheetViews>
    <customSheetView guid="{DBE2B11E-9D1F-4D7D-AAAE-4FF419BB090B}" showPageBreaks="1" printArea="1" hiddenColumns="1">
      <selection sqref="A1:B1"/>
      <pageMargins left="0" right="0" top="0" bottom="0" header="0" footer="0"/>
      <pageSetup paperSize="9" scale="80" orientation="portrait" r:id="rId1"/>
    </customSheetView>
  </customSheetViews>
  <mergeCells count="21">
    <mergeCell ref="B16:D16"/>
    <mergeCell ref="B17:D22"/>
    <mergeCell ref="B12:B15"/>
    <mergeCell ref="B11:C11"/>
    <mergeCell ref="B8:C8"/>
    <mergeCell ref="B9:C9"/>
    <mergeCell ref="B10:D10"/>
    <mergeCell ref="F47:G47"/>
    <mergeCell ref="B25:C25"/>
    <mergeCell ref="B26:C26"/>
    <mergeCell ref="B24:C24"/>
    <mergeCell ref="B23:D23"/>
    <mergeCell ref="B27:C27"/>
    <mergeCell ref="B28:D28"/>
    <mergeCell ref="B29:C29"/>
    <mergeCell ref="B30:B33"/>
    <mergeCell ref="B42:D42"/>
    <mergeCell ref="B43:C43"/>
    <mergeCell ref="B44:C44"/>
    <mergeCell ref="B34:D34"/>
    <mergeCell ref="B35:D41"/>
  </mergeCells>
  <conditionalFormatting sqref="D25:D26 D44">
    <cfRule type="cellIs" dxfId="4" priority="3" stopIfTrue="1" operator="equal">
      <formula>"FULLY"</formula>
    </cfRule>
    <cfRule type="cellIs" dxfId="3" priority="4" stopIfTrue="1" operator="equal">
      <formula>"TO SOME EXTENT"</formula>
    </cfRule>
    <cfRule type="cellIs" dxfId="2" priority="5" operator="equal">
      <formula>"NOT AT ALL"</formula>
    </cfRule>
  </conditionalFormatting>
  <conditionalFormatting sqref="D11:D15 D29:D33">
    <cfRule type="cellIs" dxfId="1" priority="1" operator="equal">
      <formula>"NO"</formula>
    </cfRule>
    <cfRule type="cellIs" dxfId="0" priority="2" operator="equal">
      <formula>"YES"</formula>
    </cfRule>
  </conditionalFormatting>
  <dataValidations count="2">
    <dataValidation type="list" allowBlank="1" showInputMessage="1" showErrorMessage="1" errorTitle="Missing Value" error="Please select YES or NO before moving to the next section" sqref="D11:D15 D29:D33" xr:uid="{00000000-0002-0000-0300-000000000000}">
      <formula1>YesNo</formula1>
    </dataValidation>
    <dataValidation type="list" allowBlank="1" showInputMessage="1" showErrorMessage="1" errorTitle="Missing Value" error="Please select from drop down before moving to the next section" sqref="D44 D25:D26" xr:uid="{00000000-0002-0000-0300-000001000000}">
      <formula1>ExtentScale</formula1>
    </dataValidation>
  </dataValidations>
  <pageMargins left="0.7" right="0.7" top="0.75" bottom="0.75" header="0.3" footer="0.3"/>
  <pageSetup paperSize="9" scale="80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3"/>
  <sheetViews>
    <sheetView workbookViewId="0">
      <selection activeCell="B14" sqref="B14"/>
    </sheetView>
  </sheetViews>
  <sheetFormatPr defaultRowHeight="14.5" x14ac:dyDescent="0.35"/>
  <cols>
    <col min="1" max="1" width="15.453125" bestFit="1" customWidth="1"/>
  </cols>
  <sheetData>
    <row r="1" spans="1:2" x14ac:dyDescent="0.35">
      <c r="A1" s="8" t="s">
        <v>96</v>
      </c>
      <c r="B1">
        <v>0</v>
      </c>
    </row>
    <row r="2" spans="1:2" x14ac:dyDescent="0.35">
      <c r="A2" s="8" t="s">
        <v>97</v>
      </c>
      <c r="B2">
        <v>1</v>
      </c>
    </row>
    <row r="3" spans="1:2" x14ac:dyDescent="0.35">
      <c r="A3" s="8" t="s">
        <v>98</v>
      </c>
      <c r="B3">
        <v>2</v>
      </c>
    </row>
    <row r="4" spans="1:2" x14ac:dyDescent="0.35">
      <c r="A4" s="8" t="s">
        <v>99</v>
      </c>
      <c r="B4">
        <v>3</v>
      </c>
    </row>
    <row r="5" spans="1:2" x14ac:dyDescent="0.35">
      <c r="A5" s="8" t="s">
        <v>100</v>
      </c>
      <c r="B5">
        <v>4</v>
      </c>
    </row>
    <row r="6" spans="1:2" x14ac:dyDescent="0.35">
      <c r="A6" s="8" t="s">
        <v>101</v>
      </c>
      <c r="B6">
        <v>3</v>
      </c>
    </row>
    <row r="8" spans="1:2" x14ac:dyDescent="0.35">
      <c r="A8" s="8" t="s">
        <v>102</v>
      </c>
    </row>
    <row r="9" spans="1:2" x14ac:dyDescent="0.35">
      <c r="A9" s="8" t="s">
        <v>103</v>
      </c>
    </row>
    <row r="11" spans="1:2" x14ac:dyDescent="0.35">
      <c r="A11" t="s">
        <v>104</v>
      </c>
      <c r="B11">
        <v>0</v>
      </c>
    </row>
    <row r="12" spans="1:2" x14ac:dyDescent="0.35">
      <c r="A12" t="s">
        <v>105</v>
      </c>
      <c r="B12">
        <v>5</v>
      </c>
    </row>
    <row r="13" spans="1:2" x14ac:dyDescent="0.35">
      <c r="A13" t="s">
        <v>106</v>
      </c>
      <c r="B13">
        <v>10</v>
      </c>
    </row>
  </sheetData>
  <pageMargins left="0.7" right="0.7" top="0.75" bottom="0.75" header="0.3" footer="0.3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0C35E78552F54885C06BF198F49F51" ma:contentTypeVersion="11" ma:contentTypeDescription="Create a new document." ma:contentTypeScope="" ma:versionID="809a751a632bb31cfa336d1126395253">
  <xsd:schema xmlns:xsd="http://www.w3.org/2001/XMLSchema" xmlns:xs="http://www.w3.org/2001/XMLSchema" xmlns:p="http://schemas.microsoft.com/office/2006/metadata/properties" xmlns:ns2="6d85b80b-1d70-431a-a327-1f7dfc954383" xmlns:ns3="837d63a7-3344-4425-a45c-e2be52241d42" targetNamespace="http://schemas.microsoft.com/office/2006/metadata/properties" ma:root="true" ma:fieldsID="8efc8e77a084a906e43457a3a168b920" ns2:_="" ns3:_="">
    <xsd:import namespace="6d85b80b-1d70-431a-a327-1f7dfc954383"/>
    <xsd:import namespace="837d63a7-3344-4425-a45c-e2be52241d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5b80b-1d70-431a-a327-1f7dfc9543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default="Write notes here" ma:format="Dropdown" ma:internalName="Notes0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7d63a7-3344-4425-a45c-e2be52241d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otes0 xmlns="6d85b80b-1d70-431a-a327-1f7dfc954383">Write notes here</Notes0>
  </documentManagement>
</p:properties>
</file>

<file path=customXml/itemProps1.xml><?xml version="1.0" encoding="utf-8"?>
<ds:datastoreItem xmlns:ds="http://schemas.openxmlformats.org/officeDocument/2006/customXml" ds:itemID="{B3616384-EFB3-4553-88BC-53DD07A9E89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85b80b-1d70-431a-a327-1f7dfc954383"/>
    <ds:schemaRef ds:uri="837d63a7-3344-4425-a45c-e2be52241d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9C22B6-2EE8-4685-9DF0-25DF2036CA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95C0181-C248-4303-946F-8AFB7E5EBDEA}">
  <ds:schemaRefs>
    <ds:schemaRef ds:uri="http://purl.org/dc/elements/1.1/"/>
    <ds:schemaRef ds:uri="837d63a7-3344-4425-a45c-e2be52241d42"/>
    <ds:schemaRef ds:uri="6d85b80b-1d70-431a-a327-1f7dfc95438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Summary</vt:lpstr>
      <vt:lpstr>Equalities</vt:lpstr>
      <vt:lpstr>Environment</vt:lpstr>
      <vt:lpstr>Engagement</vt:lpstr>
      <vt:lpstr>REF</vt:lpstr>
      <vt:lpstr>ExtentGrid</vt:lpstr>
      <vt:lpstr>ExtentScale</vt:lpstr>
      <vt:lpstr>PositivityGrid</vt:lpstr>
      <vt:lpstr>PositivityScale</vt:lpstr>
      <vt:lpstr>Engagement!Print_Area</vt:lpstr>
      <vt:lpstr>Environment!Print_Area</vt:lpstr>
      <vt:lpstr>Equalities!Print_Area</vt:lpstr>
      <vt:lpstr>Summary!Print_Area</vt:lpstr>
      <vt:lpstr>ProposalScore</vt:lpstr>
      <vt:lpstr>YesNo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Hayley DePonte</cp:lastModifiedBy>
  <cp:revision/>
  <dcterms:created xsi:type="dcterms:W3CDTF">2016-04-19T12:09:38Z</dcterms:created>
  <dcterms:modified xsi:type="dcterms:W3CDTF">2019-11-29T12:58:09Z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127eb8-1c2a-4c17-86cc-a5ba0926d1f9_Enabled">
    <vt:lpwstr>True</vt:lpwstr>
  </property>
  <property fmtid="{D5CDD505-2E9C-101B-9397-08002B2CF9AE}" pid="3" name="MSIP_Label_22127eb8-1c2a-4c17-86cc-a5ba0926d1f9_SiteId">
    <vt:lpwstr>61d0734f-7fce-4063-b638-09ac5ad5a43f</vt:lpwstr>
  </property>
  <property fmtid="{D5CDD505-2E9C-101B-9397-08002B2CF9AE}" pid="4" name="MSIP_Label_22127eb8-1c2a-4c17-86cc-a5ba0926d1f9_Owner">
    <vt:lpwstr>Jonathan.Nunn@Kirklees.gov.uk</vt:lpwstr>
  </property>
  <property fmtid="{D5CDD505-2E9C-101B-9397-08002B2CF9AE}" pid="5" name="MSIP_Label_22127eb8-1c2a-4c17-86cc-a5ba0926d1f9_SetDate">
    <vt:lpwstr>2019-08-07T07:55:39.7584284Z</vt:lpwstr>
  </property>
  <property fmtid="{D5CDD505-2E9C-101B-9397-08002B2CF9AE}" pid="6" name="MSIP_Label_22127eb8-1c2a-4c17-86cc-a5ba0926d1f9_Name">
    <vt:lpwstr>Official</vt:lpwstr>
  </property>
  <property fmtid="{D5CDD505-2E9C-101B-9397-08002B2CF9AE}" pid="7" name="MSIP_Label_22127eb8-1c2a-4c17-86cc-a5ba0926d1f9_Application">
    <vt:lpwstr>Microsoft Azure Information Protection</vt:lpwstr>
  </property>
  <property fmtid="{D5CDD505-2E9C-101B-9397-08002B2CF9AE}" pid="8" name="MSIP_Label_22127eb8-1c2a-4c17-86cc-a5ba0926d1f9_Extended_MSFT_Method">
    <vt:lpwstr>Automatic</vt:lpwstr>
  </property>
  <property fmtid="{D5CDD505-2E9C-101B-9397-08002B2CF9AE}" pid="9" name="Sensitivity">
    <vt:lpwstr>Official</vt:lpwstr>
  </property>
  <property fmtid="{D5CDD505-2E9C-101B-9397-08002B2CF9AE}" pid="10" name="ContentTypeId">
    <vt:lpwstr>0x010100130C35E78552F54885C06BF198F49F51</vt:lpwstr>
  </property>
</Properties>
</file>