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adults-health\"/>
    </mc:Choice>
  </mc:AlternateContent>
  <xr:revisionPtr revIDLastSave="0" documentId="8_{16EEEEE9-AE3B-4E15-9CDD-067C4038FFC1}" xr6:coauthVersionLast="47" xr6:coauthVersionMax="47" xr10:uidLastSave="{00000000-0000-0000-0000-000000000000}"/>
  <bookViews>
    <workbookView xWindow="-110" yWindow="-110" windowWidth="19420" windowHeight="10420" xr2:uid="{00000000-000D-0000-FFFF-FFFF00000000}"/>
  </bookViews>
  <sheets>
    <sheet name="Summary" sheetId="2" r:id="rId1"/>
    <sheet name="Equalities" sheetId="4" r:id="rId2"/>
    <sheet name="Environment" sheetId="8" r:id="rId3"/>
    <sheet name="Engagement" sheetId="5" r:id="rId4"/>
    <sheet name="Notes on Completion" sheetId="10" r:id="rId5"/>
    <sheet name="REF" sheetId="9" state="hidden" r:id="rId6"/>
  </sheets>
  <externalReferences>
    <externalReference r:id="rId7"/>
  </externalReferences>
  <definedNames>
    <definedName name="ExtentGrid" localSheetId="4">[1]REF!$A$11:$B$13</definedName>
    <definedName name="ExtentGrid">REF!$A$11:$B$13</definedName>
    <definedName name="ExtentScale" localSheetId="4">[1]REF!$A$11:$A$13</definedName>
    <definedName name="ExtentScale">REF!$A$11:$A$13</definedName>
    <definedName name="PositivityGrid" localSheetId="4">[1]REF!$A$1:$B$6</definedName>
    <definedName name="PositivityGrid">REF!$A$1:$B$6</definedName>
    <definedName name="PositivityScale" localSheetId="4">[1]REF!$A$1:$A$6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 localSheetId="4">[1]Summary!$L$44</definedName>
    <definedName name="ProposalScore">Summary!$L$44</definedName>
    <definedName name="YesNo" localSheetId="4">[1]REF!$A$8:$A$9</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8"/>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5" l="1"/>
  <c r="E32" i="5"/>
  <c r="E31" i="5"/>
  <c r="E30" i="5"/>
  <c r="E29" i="5"/>
  <c r="E28" i="5" s="1"/>
  <c r="H31" i="2" s="1"/>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4" i="5"/>
  <c r="G30" i="2" s="1"/>
  <c r="G9" i="8"/>
  <c r="I31" i="2"/>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<sst xmlns="http://schemas.openxmlformats.org/spreadsheetml/2006/main" count="378" uniqueCount="152">
  <si>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</si>
  <si>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</si>
  <si>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</si>
  <si>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</si>
  <si>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Demand &amp; Capacity - recording, modelling, projections</t>
  </si>
  <si>
    <t>Directorate:</t>
  </si>
  <si>
    <t>Senior Officer responsible for policy/service:</t>
  </si>
  <si>
    <t>Adult Social Care</t>
  </si>
  <si>
    <t>Amanda Evans, Service Director</t>
  </si>
  <si>
    <t>Service:</t>
  </si>
  <si>
    <t>Lead Officer responsible for EIA:</t>
  </si>
  <si>
    <t>Specific Service Area/Policy:</t>
  </si>
  <si>
    <t>Date of EIA (Stage 1):</t>
  </si>
  <si>
    <t>Completed 22/11/2021</t>
  </si>
  <si>
    <t>Brief outline of proposal and the overall aims/purpose of making this change:</t>
  </si>
  <si>
    <t>To create a real time data led model to compare capacity and demand  to assist  having the "Right people, right place, right time“.  It will be an intelligence led state. The required ‘infrastructure’ that enables this will be in place e.g. data and intelligence, analytical and decision-making tools and processes.​​​</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</si>
  <si>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</si>
  <si>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</si>
  <si>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</si>
  <si>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</si>
  <si>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</si>
  <si>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</si>
  <si>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</si>
  <si>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</si>
  <si>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</si>
  <si>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</si>
  <si>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</si>
  <si>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</si>
  <si>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</si>
  <si>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</si>
  <si>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</si>
  <si>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</si>
  <si>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</si>
  <si>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</si>
  <si>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t>NO</t>
  </si>
  <si>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</si>
  <si>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</si>
  <si>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</si>
  <si>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</si>
  <si>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YES</t>
  </si>
  <si>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</si>
  <si>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</si>
  <si>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</si>
  <si>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</si>
  <si>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</si>
  <si>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</si>
  <si>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t>Positive</t>
  </si>
  <si>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</si>
  <si>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</si>
  <si>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t>All Kirklees</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</si>
  <si>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</si>
  <si>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</si>
  <si>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</si>
  <si>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</si>
  <si>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</si>
  <si>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</si>
  <si>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</si>
  <si>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</si>
  <si>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</si>
  <si>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</si>
  <si>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</si>
  <si>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Neutral</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</si>
  <si>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</si>
  <si>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</si>
  <si>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</si>
  <si>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</si>
  <si>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</si>
  <si>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</si>
  <si>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</si>
  <si>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</si>
  <si>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</si>
  <si>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</si>
  <si>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</si>
  <si>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</si>
  <si>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</si>
  <si>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</si>
  <si>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</si>
  <si>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</si>
  <si>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</si>
  <si>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</si>
  <si>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</si>
  <si>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</si>
  <si>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</si>
  <si>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</si>
  <si>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</si>
  <si>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</si>
  <si>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</si>
  <si>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</si>
  <si>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</si>
  <si>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</si>
  <si>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</si>
  <si>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</si>
  <si>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</si>
  <si>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</si>
  <si>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</si>
  <si>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</si>
  <si>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</si>
  <si>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</si>
  <si>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</si>
  <si>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
-Consultation with Serivce Directorate and Workforce
-Review of Service User data to drive the results.</t>
  </si>
  <si>
    <t>To what extent do you feel you are able to mitigate any potential negative impact of your proposal outlined on the different groups of people?</t>
  </si>
  <si>
    <t>FULLY</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</si>
  <si>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</si>
  <si>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</si>
  <si>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</si>
  <si>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No</t>
  </si>
  <si>
    <t>…Kirklees Council practices?</t>
  </si>
  <si>
    <t>…resident and worker lifestyles?</t>
  </si>
  <si>
    <t>…Practices of Supplier to Kirklees Council?</t>
  </si>
  <si>
    <t>…Practices of other Kirklees Council partners?</t>
  </si>
  <si>
    <t>Please list your environmental evidence/intelligence here [you can include hyperlinks to files/research/websites]:</t>
  </si>
  <si>
    <t xml:space="preserve">
-Travel has been analysed with regards to journeys made.
</t>
  </si>
  <si>
    <t>To what extent do you feel you are able to mitigate any potential negative impact of your proposal on the environmtenal issues identified?</t>
  </si>
  <si>
    <t>Completed by:</t>
  </si>
  <si>
    <t>The Project Core Team 18/11/2021</t>
  </si>
  <si>
    <t>Stephen Lee</t>
  </si>
  <si>
    <t>Chris Porter</t>
  </si>
  <si>
    <t>Amy Oldham</t>
  </si>
  <si>
    <t>Suki Randhawa</t>
  </si>
  <si>
    <t>Collette Lake</t>
  </si>
  <si>
    <t>Reviewed by:</t>
  </si>
  <si>
    <t>SRO; Amanda Evans 30/11/2021</t>
  </si>
  <si>
    <t>EQUALITIES</t>
  </si>
  <si>
    <t>Reasoning</t>
  </si>
  <si>
    <t>Kirklees employees within this service/directorate? (overall)</t>
  </si>
  <si>
    <t>This engagement should bring about a smoother, quicker, access to the correct professional as demand and capacity is better matched.</t>
  </si>
  <si>
    <t>Kirklees residents living in a specific ward/local area?</t>
  </si>
  <si>
    <t>All</t>
  </si>
  <si>
    <t>Anyone accessing Gateway to Care will benefit.</t>
  </si>
  <si>
    <t>Residents across Kirklees? (i.e. most/all local people)</t>
  </si>
  <si>
    <t>Existing service users?</t>
  </si>
  <si>
    <t>Each of the following groups?</t>
  </si>
  <si>
    <t>This project is focussed on using existing internal data to better match demand and capacity, which will lead to right sizing of the team leading to better staff well-being. No further direct changes are expected other than general improvements for all across the board.</t>
  </si>
  <si>
    <t>This engagement should bring about a smoother, quicker, access to the correct professional to all end users as demand and capacity is better matched.</t>
  </si>
  <si>
    <t>Adult Social Care is not focussed towards this group so there should be no change.</t>
  </si>
  <si>
    <t>This project is focussed on using existing internal data to better match demand and capacity, so no further direct changes are expected other than improvements across the board.</t>
  </si>
  <si>
    <t>They could be council employees and unpaid carers, so could benefit the same improvements as service users.</t>
  </si>
  <si>
    <t>ENVIRONMENT</t>
  </si>
  <si>
    <t>Kirklees Council's internal practices?</t>
  </si>
  <si>
    <t>Fewer journeys, less mileage, better use of staff and associated resources. Internal data analysis and ongoing monitoring.</t>
  </si>
  <si>
    <t>Lifestyles of those who live and work in Kirklees?</t>
  </si>
  <si>
    <t>Practices of suppliers to Kirklees council?</t>
  </si>
  <si>
    <t>Practices of other partners of Kirklees council?</t>
  </si>
  <si>
    <t>Locala should have the same associated benefits as Kirklees Council (above) as they have share the same systems for calls.</t>
  </si>
  <si>
    <t>Each of the following environmental themes.</t>
  </si>
  <si>
    <t>Very Positive</t>
  </si>
  <si>
    <t>Negative</t>
  </si>
  <si>
    <t>Very negative</t>
  </si>
  <si>
    <t>Not known</t>
  </si>
  <si>
    <t>TO SOME EXTENT</t>
  </si>
  <si>
    <t>NOT AT ALL</t>
  </si>
  <si>
    <t>Stephen Lee, Transformation Programme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</si>
</sst>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
      <b/>
      <sz val="11"/>
      <color theme="1"/>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
      <patternFill patternType="solid">
        <fgColor rgb="FF92D050"/>
        <bgColor indexed="64"/>
      </patternFill>
    </fill>
    <fill>
      <patternFill patternType="solid">
        <fgColor rgb="FF8BECFF"/>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9">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Alignment="1">
      <alignment vertical="center" wrapText="1"/>
    </xf>
    <xf numFmtId="0" fontId="12" fillId="4" borderId="0" xfId="0" applyFont="1" applyFill="1"/>
    <xf numFmtId="0" fontId="10" fillId="4" borderId="0" xfId="0" applyFont="1" applyFill="1"/>
    <xf numFmtId="0" fontId="10" fillId="3" borderId="0" xfId="0" applyFont="1" applyFill="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Alignment="1">
      <alignment horizontal="center" vertical="center" wrapText="1"/>
    </xf>
    <xf numFmtId="0" fontId="6"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8" fillId="10" borderId="53" xfId="0" applyFont="1" applyFill="1" applyBorder="1"/>
    <xf numFmtId="0" fontId="0" fillId="11" borderId="53" xfId="0" applyFill="1" applyBorder="1"/>
    <xf numFmtId="0" fontId="0" fillId="8" borderId="53" xfId="0" applyFill="1" applyBorder="1"/>
    <xf numFmtId="0" fontId="28" fillId="7" borderId="55" xfId="0" applyFont="1" applyFill="1" applyBorder="1"/>
    <xf numFmtId="0" fontId="0" fillId="8" borderId="56" xfId="0" applyFill="1" applyBorder="1"/>
    <xf numFmtId="0" fontId="0" fillId="8" borderId="57" xfId="0" applyFill="1" applyBorder="1"/>
    <xf numFmtId="0" fontId="0" fillId="8" borderId="58" xfId="0" applyFill="1" applyBorder="1"/>
    <xf numFmtId="0" fontId="0" fillId="8" borderId="59" xfId="0" applyFill="1" applyBorder="1"/>
    <xf numFmtId="0" fontId="0" fillId="8" borderId="60" xfId="0" applyFill="1" applyBorder="1"/>
    <xf numFmtId="0" fontId="0" fillId="8" borderId="61" xfId="0" applyFill="1" applyBorder="1"/>
    <xf numFmtId="0" fontId="0" fillId="8" borderId="53" xfId="0" applyFill="1" applyBorder="1" applyAlignment="1">
      <alignment vertical="top"/>
    </xf>
    <xf numFmtId="0" fontId="0" fillId="9" borderId="53" xfId="0" applyFill="1" applyBorder="1"/>
    <xf numFmtId="0" fontId="0" fillId="8" borderId="1" xfId="0" applyFill="1" applyBorder="1"/>
    <xf numFmtId="0" fontId="0" fillId="8" borderId="3" xfId="0" applyFill="1" applyBorder="1"/>
    <xf numFmtId="0" fontId="0" fillId="8" borderId="2" xfId="0" applyFill="1" applyBorder="1"/>
    <xf numFmtId="0" fontId="0" fillId="9" borderId="1" xfId="0" applyFill="1" applyBorder="1"/>
    <xf numFmtId="0" fontId="0" fillId="9" borderId="57" xfId="0" applyFill="1" applyBorder="1"/>
    <xf numFmtId="0" fontId="0" fillId="9" borderId="54" xfId="0" applyFill="1" applyBorder="1"/>
    <xf numFmtId="0" fontId="0" fillId="9" borderId="55" xfId="0" applyFill="1" applyBorder="1"/>
    <xf numFmtId="0" fontId="28" fillId="6" borderId="55" xfId="0" applyFont="1" applyFill="1" applyBorder="1"/>
    <xf numFmtId="0" fontId="28" fillId="9" borderId="54" xfId="0" applyFont="1" applyFill="1" applyBorder="1"/>
    <xf numFmtId="0" fontId="28" fillId="12" borderId="53" xfId="0" applyFont="1" applyFill="1" applyBorder="1"/>
    <xf numFmtId="0" fontId="0" fillId="12" borderId="1" xfId="0" applyFill="1" applyBorder="1"/>
    <xf numFmtId="0" fontId="0" fillId="12" borderId="3" xfId="0" applyFill="1" applyBorder="1"/>
    <xf numFmtId="0" fontId="28" fillId="12" borderId="53" xfId="0" applyFont="1" applyFill="1" applyBorder="1" applyAlignment="1">
      <alignment wrapText="1"/>
    </xf>
    <xf numFmtId="0" fontId="0" fillId="12" borderId="2" xfId="0" applyFill="1" applyBorder="1"/>
    <xf numFmtId="0" fontId="28" fillId="12" borderId="1" xfId="0" applyFont="1" applyFill="1" applyBorder="1"/>
    <xf numFmtId="0" fontId="28" fillId="12" borderId="55" xfId="0" applyFont="1" applyFill="1" applyBorder="1"/>
    <xf numFmtId="0" fontId="0" fillId="12" borderId="56" xfId="0" applyFill="1" applyBorder="1"/>
    <xf numFmtId="0" fontId="0" fillId="12" borderId="57" xfId="0" applyFill="1" applyBorder="1"/>
    <xf numFmtId="0" fontId="0" fillId="12" borderId="58" xfId="0" applyFill="1" applyBorder="1"/>
    <xf numFmtId="0" fontId="0" fillId="12" borderId="54" xfId="0" applyFill="1" applyBorder="1" applyAlignment="1">
      <alignment wrapText="1"/>
    </xf>
    <xf numFmtId="0" fontId="0" fillId="12" borderId="59" xfId="0" applyFill="1" applyBorder="1"/>
    <xf numFmtId="0" fontId="0" fillId="12" borderId="60" xfId="0" applyFill="1" applyBorder="1"/>
    <xf numFmtId="0" fontId="0" fillId="12" borderId="61" xfId="0" applyFill="1" applyBorder="1"/>
    <xf numFmtId="0" fontId="28" fillId="13" borderId="53" xfId="0" applyFont="1" applyFill="1" applyBorder="1"/>
    <xf numFmtId="0" fontId="0" fillId="13" borderId="53" xfId="0" applyFill="1" applyBorder="1"/>
    <xf numFmtId="0" fontId="28" fillId="13" borderId="53" xfId="0" applyFont="1" applyFill="1" applyBorder="1" applyAlignment="1">
      <alignment wrapText="1"/>
    </xf>
    <xf numFmtId="0" fontId="28" fillId="13" borderId="56" xfId="0" applyFont="1" applyFill="1" applyBorder="1"/>
    <xf numFmtId="0" fontId="0" fillId="13" borderId="57" xfId="0" applyFill="1" applyBorder="1"/>
    <xf numFmtId="0" fontId="0" fillId="13" borderId="58" xfId="0" applyFill="1" applyBorder="1"/>
    <xf numFmtId="0" fontId="28" fillId="13" borderId="59" xfId="0" applyFont="1" applyFill="1" applyBorder="1"/>
    <xf numFmtId="0" fontId="0" fillId="13" borderId="1" xfId="0" applyFill="1" applyBorder="1"/>
    <xf numFmtId="0" fontId="0" fillId="13" borderId="2" xfId="0" applyFill="1" applyBorder="1"/>
    <xf numFmtId="0" fontId="0" fillId="9" borderId="53" xfId="0" applyFill="1" applyBorder="1" applyAlignment="1">
      <alignment horizontal="left" vertical="top"/>
    </xf>
    <xf numFmtId="0" fontId="0" fillId="9" borderId="55" xfId="0" applyFill="1" applyBorder="1" applyAlignment="1">
      <alignment horizontal="left" vertical="top"/>
    </xf>
    <xf numFmtId="0" fontId="0" fillId="9" borderId="53" xfId="0" applyFill="1" applyBorder="1" applyAlignment="1">
      <alignment vertical="top"/>
    </xf>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3" fillId="3" borderId="6"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3" fillId="3" borderId="7"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11" fillId="3" borderId="0" xfId="0" applyFont="1" applyFill="1" applyAlignment="1">
      <alignment horizontal="left" vertical="center" wrapText="1"/>
    </xf>
    <xf numFmtId="0" fontId="19" fillId="0" borderId="0" xfId="0" applyFont="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2" fillId="0" borderId="0" xfId="0" applyFont="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9" borderId="59" xfId="0" applyFill="1" applyBorder="1" applyAlignment="1"/>
    <xf numFmtId="0" fontId="0" fillId="9" borderId="60" xfId="0" applyFill="1" applyBorder="1" applyAlignment="1"/>
    <xf numFmtId="0" fontId="0" fillId="9" borderId="61" xfId="0" applyFill="1" applyBorder="1" applyAlignment="1"/>
    <xf numFmtId="0" fontId="0" fillId="9" borderId="1" xfId="0" applyFill="1" applyBorder="1" applyAlignment="1"/>
    <xf numFmtId="0" fontId="0" fillId="9" borderId="2" xfId="0" applyFill="1" applyBorder="1" applyAlignment="1"/>
    <xf numFmtId="0" fontId="0" fillId="9" borderId="3" xfId="0" applyFill="1" applyBorder="1" applyAlignment="1"/>
    <xf numFmtId="0" fontId="0" fillId="9" borderId="1" xfId="0" applyFill="1" applyBorder="1" applyAlignment="1">
      <alignment vertical="top"/>
    </xf>
    <xf numFmtId="0" fontId="0" fillId="9" borderId="2" xfId="0" applyFill="1" applyBorder="1" applyAlignment="1">
      <alignment vertical="top"/>
    </xf>
    <xf numFmtId="0" fontId="0" fillId="9" borderId="3" xfId="0" applyFill="1" applyBorder="1" applyAlignment="1">
      <alignment vertical="top"/>
    </xf>
    <xf numFmtId="0" fontId="0" fillId="9" borderId="56" xfId="0" applyFill="1" applyBorder="1" applyAlignment="1">
      <alignment vertical="top"/>
    </xf>
    <xf numFmtId="0" fontId="0" fillId="9" borderId="57" xfId="0" applyFill="1" applyBorder="1" applyAlignment="1">
      <alignment vertical="top"/>
    </xf>
    <xf numFmtId="0" fontId="0" fillId="9" borderId="58" xfId="0" applyFill="1" applyBorder="1" applyAlignment="1">
      <alignment vertical="top"/>
    </xf>
    <xf numFmtId="0" fontId="0" fillId="9" borderId="57" xfId="0" applyFill="1" applyBorder="1" applyAlignment="1"/>
    <xf numFmtId="0" fontId="0" fillId="9" borderId="58" xfId="0" applyFill="1" applyBorder="1" applyAlignment="1"/>
    <xf numFmtId="0" fontId="0" fillId="13" borderId="2" xfId="0" applyFill="1" applyBorder="1" applyAlignment="1"/>
    <xf numFmtId="0" fontId="0" fillId="13" borderId="3" xfId="0" applyFill="1" applyBorder="1" applyAlignment="1"/>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8BECFF"/>
      <color rgb="FF008DA9"/>
      <color rgb="FFCC3300"/>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6</xdr:col>
      <xdr:colOff>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veLee\AppData\Local\Microsoft\Windows\INetCache\Content.Outlook\NGNKKYBO\Budget%20Engagment%20IIA%20v0.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alities"/>
      <sheetName val="Notes on Completion"/>
      <sheetName val="Environment"/>
      <sheetName val="Engagement"/>
      <sheetName val="REF"/>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N10" sqref="N10"/>
    </sheetView>
  </sheetViews>
  <sheetFormatPr defaultColWidth="9.1796875" defaultRowHeight="14" x14ac:dyDescent="0.3"/>
  <cols>
    <col min="1" max="1" width="2.7265625" style="1" customWidth="1"/>
    <col min="2" max="3" width="10.26953125" style="1" customWidth="1"/>
    <col min="4" max="4" width="11.7265625" style="1" customWidth="1"/>
    <col min="5" max="6" width="9.54296875" style="1" customWidth="1"/>
    <col min="7" max="7" width="11.54296875" style="1" customWidth="1"/>
    <col min="8" max="8" width="11" style="1" customWidth="1"/>
    <col min="9" max="9" width="9.1796875" style="1"/>
    <col min="10" max="10" width="18.54296875" style="1" customWidth="1"/>
    <col min="11" max="12" width="9.1796875" style="1" hidden="1" customWidth="1"/>
    <col min="13" max="16384" width="9.1796875" style="1"/>
  </cols>
  <sheetData>
    <row r="8" spans="2:10" ht="20" x14ac:dyDescent="0.4">
      <c r="B8" s="5" t="s">
        <v>0</v>
      </c>
      <c r="C8" s="6"/>
      <c r="D8" s="6"/>
      <c r="E8" s="6"/>
      <c r="F8" s="6"/>
      <c r="G8" s="6"/>
      <c r="H8" s="6"/>
      <c r="I8" s="6"/>
      <c r="J8" s="6"/>
    </row>
    <row r="9" spans="2:10" s="2" customFormat="1" ht="154.5" hidden="1" customHeight="1" x14ac:dyDescent="0.3">
      <c r="B9" s="154" t="s">
        <v>1</v>
      </c>
      <c r="C9" s="154"/>
      <c r="D9" s="154"/>
      <c r="E9" s="154"/>
      <c r="F9" s="154"/>
      <c r="G9" s="154"/>
      <c r="H9" s="154"/>
      <c r="I9" s="154"/>
      <c r="J9" s="154"/>
    </row>
    <row r="11" spans="2:10" ht="18" x14ac:dyDescent="0.4">
      <c r="B11" s="20" t="s">
        <v>2</v>
      </c>
    </row>
    <row r="12" spans="2:10" s="9" customFormat="1" ht="8" x14ac:dyDescent="0.2"/>
    <row r="13" spans="2:10" x14ac:dyDescent="0.3">
      <c r="B13" s="117" t="s">
        <v>3</v>
      </c>
      <c r="C13" s="118"/>
      <c r="D13" s="118"/>
      <c r="E13" s="118"/>
      <c r="F13" s="118"/>
      <c r="G13" s="118"/>
      <c r="H13" s="118"/>
      <c r="I13" s="118"/>
      <c r="J13" s="146"/>
    </row>
    <row r="14" spans="2:10" ht="30.75" customHeight="1" x14ac:dyDescent="0.3">
      <c r="B14" s="121" t="s">
        <v>4</v>
      </c>
      <c r="C14" s="121"/>
      <c r="D14" s="121"/>
      <c r="E14" s="121"/>
      <c r="F14" s="121"/>
      <c r="G14" s="121"/>
      <c r="H14" s="121"/>
      <c r="I14" s="121"/>
      <c r="J14" s="121"/>
    </row>
    <row r="15" spans="2:10" x14ac:dyDescent="0.3">
      <c r="B15" s="117" t="s">
        <v>5</v>
      </c>
      <c r="C15" s="118"/>
      <c r="D15" s="118"/>
      <c r="E15" s="118" t="s">
        <v>6</v>
      </c>
      <c r="F15" s="118"/>
      <c r="G15" s="118"/>
      <c r="H15" s="118"/>
      <c r="I15" s="118"/>
      <c r="J15" s="146"/>
    </row>
    <row r="16" spans="2:10" ht="30.75" customHeight="1" x14ac:dyDescent="0.3">
      <c r="B16" s="156" t="s">
        <v>7</v>
      </c>
      <c r="C16" s="157"/>
      <c r="D16" s="157"/>
      <c r="E16" s="157" t="s">
        <v>8</v>
      </c>
      <c r="F16" s="157"/>
      <c r="G16" s="157"/>
      <c r="H16" s="157"/>
      <c r="I16" s="157"/>
      <c r="J16" s="158"/>
    </row>
    <row r="17" spans="1:10" x14ac:dyDescent="0.3">
      <c r="B17" s="117" t="s">
        <v>9</v>
      </c>
      <c r="C17" s="118"/>
      <c r="D17" s="118"/>
      <c r="E17" s="118" t="s">
        <v>10</v>
      </c>
      <c r="F17" s="118"/>
      <c r="G17" s="118"/>
      <c r="H17" s="118"/>
      <c r="I17" s="118"/>
      <c r="J17" s="146"/>
    </row>
    <row r="18" spans="1:10" ht="24.75" customHeight="1" x14ac:dyDescent="0.3">
      <c r="B18" s="156"/>
      <c r="C18" s="157"/>
      <c r="D18" s="157"/>
      <c r="E18" s="157" t="s">
        <v>151</v>
      </c>
      <c r="F18" s="157"/>
      <c r="G18" s="157"/>
      <c r="H18" s="157"/>
      <c r="I18" s="157"/>
      <c r="J18" s="158"/>
    </row>
    <row r="19" spans="1:10" x14ac:dyDescent="0.3">
      <c r="B19" s="117" t="s">
        <v>11</v>
      </c>
      <c r="C19" s="118"/>
      <c r="D19" s="118"/>
      <c r="E19" s="118" t="s">
        <v>12</v>
      </c>
      <c r="F19" s="118"/>
      <c r="G19" s="118"/>
      <c r="H19" s="118"/>
      <c r="I19" s="118"/>
      <c r="J19" s="146"/>
    </row>
    <row r="20" spans="1:10" ht="25.5" customHeight="1" x14ac:dyDescent="0.3">
      <c r="B20" s="155"/>
      <c r="C20" s="149"/>
      <c r="D20" s="149"/>
      <c r="E20" s="149" t="s">
        <v>13</v>
      </c>
      <c r="F20" s="149"/>
      <c r="G20" s="149"/>
      <c r="H20" s="149"/>
      <c r="I20" s="149"/>
      <c r="J20" s="150"/>
    </row>
    <row r="21" spans="1:10" ht="25.5" customHeight="1" x14ac:dyDescent="0.3">
      <c r="B21" s="131" t="s">
        <v>14</v>
      </c>
      <c r="C21" s="132"/>
      <c r="D21" s="132"/>
      <c r="E21" s="132"/>
      <c r="F21" s="132"/>
      <c r="G21" s="132"/>
      <c r="H21" s="132"/>
      <c r="I21" s="132"/>
      <c r="J21" s="133"/>
    </row>
    <row r="22" spans="1:10" ht="25.5" customHeight="1" x14ac:dyDescent="0.3">
      <c r="B22" s="135" t="s">
        <v>15</v>
      </c>
      <c r="C22" s="136"/>
      <c r="D22" s="136"/>
      <c r="E22" s="136"/>
      <c r="F22" s="136"/>
      <c r="G22" s="136"/>
      <c r="H22" s="136"/>
      <c r="I22" s="136"/>
      <c r="J22" s="137"/>
    </row>
    <row r="23" spans="1:10" ht="25.5" customHeight="1" x14ac:dyDescent="0.3">
      <c r="B23" s="135"/>
      <c r="C23" s="136"/>
      <c r="D23" s="136"/>
      <c r="E23" s="136"/>
      <c r="F23" s="136"/>
      <c r="G23" s="136"/>
      <c r="H23" s="136"/>
      <c r="I23" s="136"/>
      <c r="J23" s="137"/>
    </row>
    <row r="24" spans="1:10" ht="25.5" customHeight="1" x14ac:dyDescent="0.3">
      <c r="B24" s="138"/>
      <c r="C24" s="139"/>
      <c r="D24" s="139"/>
      <c r="E24" s="139"/>
      <c r="F24" s="139"/>
      <c r="G24" s="139"/>
      <c r="H24" s="139"/>
      <c r="I24" s="139"/>
      <c r="J24" s="140"/>
    </row>
    <row r="26" spans="1:10" ht="18" x14ac:dyDescent="0.4">
      <c r="B26" s="20" t="s">
        <v>16</v>
      </c>
    </row>
    <row r="27" spans="1:10" s="9" customFormat="1" ht="8" x14ac:dyDescent="0.2">
      <c r="B27" s="21"/>
    </row>
    <row r="28" spans="1:10" ht="22.5" customHeight="1" x14ac:dyDescent="0.45">
      <c r="A28" s="27"/>
      <c r="B28" s="151" t="s">
        <v>17</v>
      </c>
      <c r="C28" s="143"/>
      <c r="D28" s="143" t="s">
        <v>18</v>
      </c>
      <c r="E28" s="143"/>
      <c r="F28" s="143"/>
      <c r="G28" s="143"/>
      <c r="H28" s="143"/>
      <c r="I28" s="143"/>
      <c r="J28" s="141" t="s">
        <v>19</v>
      </c>
    </row>
    <row r="29" spans="1:10" ht="22.5" x14ac:dyDescent="0.45">
      <c r="A29" s="27"/>
      <c r="B29" s="152"/>
      <c r="C29" s="153"/>
      <c r="D29" s="64" t="s">
        <v>20</v>
      </c>
      <c r="E29" s="64" t="s">
        <v>21</v>
      </c>
      <c r="F29" s="64" t="s">
        <v>22</v>
      </c>
      <c r="G29" s="64" t="s">
        <v>23</v>
      </c>
      <c r="H29" s="67" t="s">
        <v>24</v>
      </c>
      <c r="I29" s="28" t="s">
        <v>25</v>
      </c>
      <c r="J29" s="142"/>
    </row>
    <row r="30" spans="1:10" ht="15.5" x14ac:dyDescent="0.35">
      <c r="B30" s="144" t="s">
        <v>26</v>
      </c>
      <c r="C30" s="145"/>
      <c r="D30" s="34">
        <f>ProposalScore+Equalities!J56</f>
        <v>6</v>
      </c>
      <c r="E30" s="34">
        <f ca="1">Equalities!F42</f>
        <v>2.6</v>
      </c>
      <c r="F30" s="35">
        <f ca="1">D30+E30</f>
        <v>8.6</v>
      </c>
      <c r="G30" s="34">
        <f>Engagement!E24</f>
        <v>0</v>
      </c>
      <c r="H30" s="34">
        <f>Engagement!E10</f>
        <v>0</v>
      </c>
      <c r="I30" s="35">
        <f>G30+H30</f>
        <v>0</v>
      </c>
      <c r="J30" s="38" t="str">
        <f ca="1">IF(OR(F30&gt;=10,I30&gt;=10),"Yes","No")</f>
        <v>No</v>
      </c>
    </row>
    <row r="31" spans="1:10" ht="15.5" x14ac:dyDescent="0.35">
      <c r="B31" s="115" t="s">
        <v>27</v>
      </c>
      <c r="C31" s="116"/>
      <c r="D31" s="39"/>
      <c r="E31" s="40">
        <f>Environment!K38</f>
        <v>4</v>
      </c>
      <c r="F31" s="41">
        <f>E31</f>
        <v>4</v>
      </c>
      <c r="G31" s="40">
        <f>Engagement!E43</f>
        <v>0</v>
      </c>
      <c r="H31" s="40">
        <f>Engagement!E28</f>
        <v>8</v>
      </c>
      <c r="I31" s="41">
        <f>G31+H31</f>
        <v>8</v>
      </c>
      <c r="J31" s="42" t="str">
        <f>IF(OR(F31&gt;=5,I31&gt;=10),"Yes","No")</f>
        <v>No</v>
      </c>
    </row>
    <row r="32" spans="1:10" ht="20.149999999999999" customHeight="1" x14ac:dyDescent="0.3">
      <c r="B32" s="134"/>
      <c r="C32" s="134"/>
      <c r="D32" s="134"/>
      <c r="E32" s="134"/>
      <c r="F32" s="134"/>
      <c r="G32" s="134"/>
      <c r="H32" s="134"/>
      <c r="I32" s="134"/>
      <c r="J32" s="134"/>
    </row>
    <row r="34" spans="2:13" ht="18" x14ac:dyDescent="0.4">
      <c r="B34" s="20" t="s">
        <v>28</v>
      </c>
    </row>
    <row r="35" spans="2:13" s="9" customFormat="1" ht="8" x14ac:dyDescent="0.2">
      <c r="B35" s="21"/>
    </row>
    <row r="36" spans="2:13" ht="31" x14ac:dyDescent="0.3">
      <c r="B36" s="147" t="s">
        <v>29</v>
      </c>
      <c r="C36" s="148"/>
      <c r="D36" s="148"/>
      <c r="E36" s="148"/>
      <c r="F36" s="148"/>
      <c r="G36" s="148"/>
      <c r="H36" s="148"/>
      <c r="I36" s="148"/>
      <c r="J36" s="43" t="s">
        <v>30</v>
      </c>
      <c r="K36" s="8" t="s">
        <v>31</v>
      </c>
      <c r="L36" s="8" t="s">
        <v>32</v>
      </c>
    </row>
    <row r="37" spans="2:13" x14ac:dyDescent="0.3">
      <c r="B37" s="122" t="s">
        <v>33</v>
      </c>
      <c r="C37" s="123"/>
      <c r="D37" s="123"/>
      <c r="E37" s="123"/>
      <c r="F37" s="123"/>
      <c r="G37" s="123"/>
      <c r="H37" s="123"/>
      <c r="I37" s="123"/>
      <c r="J37" s="44" t="s">
        <v>34</v>
      </c>
      <c r="K37" s="8">
        <v>6</v>
      </c>
      <c r="L37" s="8">
        <f t="shared" ref="L37:L43" si="0">IF(J37="Yes",K37,0)</f>
        <v>0</v>
      </c>
    </row>
    <row r="38" spans="2:13" x14ac:dyDescent="0.3">
      <c r="B38" s="119" t="s">
        <v>35</v>
      </c>
      <c r="C38" s="120"/>
      <c r="D38" s="120"/>
      <c r="E38" s="120"/>
      <c r="F38" s="120"/>
      <c r="G38" s="120"/>
      <c r="H38" s="120"/>
      <c r="I38" s="120"/>
      <c r="J38" s="45" t="s">
        <v>34</v>
      </c>
      <c r="K38" s="8">
        <v>10</v>
      </c>
      <c r="L38" s="8">
        <f t="shared" si="0"/>
        <v>0</v>
      </c>
    </row>
    <row r="39" spans="2:13" x14ac:dyDescent="0.3">
      <c r="B39" s="119" t="s">
        <v>36</v>
      </c>
      <c r="C39" s="120"/>
      <c r="D39" s="120"/>
      <c r="E39" s="120"/>
      <c r="F39" s="120"/>
      <c r="G39" s="120"/>
      <c r="H39" s="120"/>
      <c r="I39" s="120"/>
      <c r="J39" s="45" t="s">
        <v>34</v>
      </c>
      <c r="K39" s="8">
        <v>6</v>
      </c>
      <c r="L39" s="8">
        <f t="shared" si="0"/>
        <v>0</v>
      </c>
    </row>
    <row r="40" spans="2:13" x14ac:dyDescent="0.3">
      <c r="B40" s="119" t="s">
        <v>37</v>
      </c>
      <c r="C40" s="120"/>
      <c r="D40" s="120"/>
      <c r="E40" s="120"/>
      <c r="F40" s="120"/>
      <c r="G40" s="120"/>
      <c r="H40" s="120"/>
      <c r="I40" s="120"/>
      <c r="J40" s="45" t="s">
        <v>34</v>
      </c>
      <c r="K40" s="8">
        <v>4</v>
      </c>
      <c r="L40" s="8">
        <f t="shared" si="0"/>
        <v>0</v>
      </c>
    </row>
    <row r="41" spans="2:13" x14ac:dyDescent="0.3">
      <c r="B41" s="119" t="s">
        <v>38</v>
      </c>
      <c r="C41" s="120"/>
      <c r="D41" s="120"/>
      <c r="E41" s="120"/>
      <c r="F41" s="120"/>
      <c r="G41" s="120"/>
      <c r="H41" s="120"/>
      <c r="I41" s="120"/>
      <c r="J41" s="45" t="s">
        <v>39</v>
      </c>
      <c r="K41" s="8">
        <v>6</v>
      </c>
      <c r="L41" s="8">
        <f t="shared" si="0"/>
        <v>6</v>
      </c>
    </row>
    <row r="42" spans="2:13" ht="15" customHeight="1" x14ac:dyDescent="0.3">
      <c r="B42" s="125" t="s">
        <v>40</v>
      </c>
      <c r="C42" s="126"/>
      <c r="D42" s="126"/>
      <c r="E42" s="126"/>
      <c r="F42" s="126"/>
      <c r="G42" s="126"/>
      <c r="H42" s="126"/>
      <c r="I42" s="126"/>
      <c r="J42" s="129" t="s">
        <v>34</v>
      </c>
      <c r="K42" s="8"/>
      <c r="L42" s="8"/>
    </row>
    <row r="43" spans="2:13" ht="14.25" customHeight="1" x14ac:dyDescent="0.3">
      <c r="B43" s="127"/>
      <c r="C43" s="128"/>
      <c r="D43" s="128"/>
      <c r="E43" s="128"/>
      <c r="F43" s="128"/>
      <c r="G43" s="128"/>
      <c r="H43" s="128"/>
      <c r="I43" s="128"/>
      <c r="J43" s="130"/>
      <c r="K43" s="8">
        <v>8</v>
      </c>
      <c r="L43" s="8">
        <f t="shared" si="0"/>
        <v>0</v>
      </c>
    </row>
    <row r="44" spans="2:13" ht="15" customHeight="1" x14ac:dyDescent="0.3">
      <c r="B44" s="124"/>
      <c r="C44" s="124"/>
      <c r="D44" s="124"/>
      <c r="E44" s="124"/>
      <c r="F44" s="124"/>
      <c r="G44" s="124"/>
      <c r="H44" s="124"/>
      <c r="I44" s="124"/>
      <c r="J44" s="124"/>
      <c r="K44" s="19" t="s">
        <v>41</v>
      </c>
      <c r="L44" s="19">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44:J44"/>
    <mergeCell ref="B42:I43"/>
    <mergeCell ref="J42:J43"/>
    <mergeCell ref="B21:J21"/>
    <mergeCell ref="B39:I39"/>
    <mergeCell ref="B40:I40"/>
    <mergeCell ref="B32:J32"/>
    <mergeCell ref="B22:J24"/>
    <mergeCell ref="B41:I41"/>
    <mergeCell ref="J28:J29"/>
    <mergeCell ref="D28:I28"/>
    <mergeCell ref="B30:C30"/>
    <mergeCell ref="B36:I36"/>
    <mergeCell ref="B28:C29"/>
    <mergeCell ref="B31:C31"/>
    <mergeCell ref="B13:D13"/>
    <mergeCell ref="B38:I38"/>
    <mergeCell ref="B14:J14"/>
    <mergeCell ref="B37:I37"/>
    <mergeCell ref="E13:J13"/>
    <mergeCell ref="E20:J2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8:Q42"/>
  <sheetViews>
    <sheetView showGridLines="0" showRowColHeaders="0" zoomScaleNormal="100" workbookViewId="0">
      <pane ySplit="7" topLeftCell="A23" activePane="bottomLeft" state="frozen"/>
      <selection pane="bottomLeft" activeCell="I36" sqref="I36"/>
    </sheetView>
  </sheetViews>
  <sheetFormatPr defaultColWidth="9.1796875" defaultRowHeight="14" x14ac:dyDescent="0.3"/>
  <cols>
    <col min="1" max="1" width="2.7265625" style="1" customWidth="1"/>
    <col min="2" max="2" width="9.1796875" style="1"/>
    <col min="3" max="3" width="14.26953125" style="1" customWidth="1"/>
    <col min="4" max="4" width="52" style="1" customWidth="1"/>
    <col min="5" max="5" width="29" style="1" customWidth="1"/>
    <col min="6" max="6" width="6.26953125" style="8" hidden="1" customWidth="1"/>
    <col min="7" max="7" width="10.81640625" style="8" hidden="1" customWidth="1"/>
    <col min="8" max="12" width="9.1796875" style="8" customWidth="1"/>
    <col min="13" max="13" width="9.1796875" style="8"/>
    <col min="14" max="16384" width="9.1796875" style="1"/>
  </cols>
  <sheetData>
    <row r="8" spans="2:10" ht="20.149999999999999" customHeight="1" x14ac:dyDescent="0.3">
      <c r="B8" s="173" t="s">
        <v>42</v>
      </c>
      <c r="C8" s="174"/>
      <c r="D8" s="174"/>
      <c r="E8" s="48" t="s">
        <v>43</v>
      </c>
    </row>
    <row r="9" spans="2:10" ht="34.5" customHeight="1" x14ac:dyDescent="0.3">
      <c r="B9" s="175"/>
      <c r="C9" s="176"/>
      <c r="D9" s="176"/>
      <c r="E9" s="49" t="s">
        <v>44</v>
      </c>
      <c r="F9" s="22" t="s">
        <v>32</v>
      </c>
      <c r="G9" s="22"/>
      <c r="H9" s="22"/>
      <c r="I9" s="22"/>
      <c r="J9" s="22"/>
    </row>
    <row r="10" spans="2:10" ht="30" customHeight="1" x14ac:dyDescent="0.3">
      <c r="B10" s="179" t="s">
        <v>45</v>
      </c>
      <c r="C10" s="180"/>
      <c r="D10" s="180"/>
      <c r="E10" s="50" t="s">
        <v>46</v>
      </c>
      <c r="F10" s="8">
        <f>IFERROR(VLOOKUP(E10,PositivityGrid,2,FALSE),0)</f>
        <v>1</v>
      </c>
    </row>
    <row r="11" spans="2:10" ht="30" customHeight="1" x14ac:dyDescent="0.3">
      <c r="B11" s="183" t="s">
        <v>47</v>
      </c>
      <c r="C11" s="184"/>
      <c r="D11" s="184"/>
      <c r="E11" s="51" t="s">
        <v>46</v>
      </c>
      <c r="F11" s="8">
        <f>IFERROR(VLOOKUP(E11,PositivityGrid,2,FALSE),0)</f>
        <v>1</v>
      </c>
    </row>
    <row r="12" spans="2:10" ht="30" customHeight="1" x14ac:dyDescent="0.3">
      <c r="B12" s="183" t="s">
        <v>48</v>
      </c>
      <c r="C12" s="184"/>
      <c r="D12" s="184"/>
      <c r="E12" s="51" t="s">
        <v>49</v>
      </c>
    </row>
    <row r="13" spans="2:10" ht="30" customHeight="1" x14ac:dyDescent="0.3">
      <c r="B13" s="181" t="s">
        <v>50</v>
      </c>
      <c r="C13" s="182"/>
      <c r="D13" s="182"/>
      <c r="E13" s="51" t="s">
        <v>46</v>
      </c>
      <c r="F13" s="8">
        <f>IFERROR(VLOOKUP(E13,PositivityGrid,2,FALSE),0)</f>
        <v>1</v>
      </c>
    </row>
    <row r="14" spans="2:10" ht="30" customHeight="1" x14ac:dyDescent="0.3">
      <c r="B14" s="185" t="s">
        <v>51</v>
      </c>
      <c r="C14" s="186"/>
      <c r="D14" s="186"/>
      <c r="E14" s="52" t="s">
        <v>46</v>
      </c>
      <c r="F14" s="8">
        <f>IFERROR(VLOOKUP(E14,PositivityGrid,2,FALSE),0)</f>
        <v>1</v>
      </c>
    </row>
    <row r="15" spans="2:10" ht="30" customHeight="1" x14ac:dyDescent="0.3">
      <c r="B15" s="47"/>
      <c r="C15" s="47"/>
      <c r="D15" s="47"/>
      <c r="E15" s="33"/>
    </row>
    <row r="16" spans="2:10" ht="30" customHeight="1" x14ac:dyDescent="0.3">
      <c r="B16" s="177" t="s">
        <v>52</v>
      </c>
      <c r="C16" s="178"/>
      <c r="D16" s="178"/>
      <c r="E16" s="171" t="s">
        <v>44</v>
      </c>
    </row>
    <row r="17" spans="2:17" ht="37.5" customHeight="1" x14ac:dyDescent="0.3">
      <c r="B17" s="167" t="s">
        <v>53</v>
      </c>
      <c r="C17" s="168"/>
      <c r="D17" s="168"/>
      <c r="E17" s="172"/>
      <c r="Q17" s="3"/>
    </row>
    <row r="18" spans="2:17" ht="28.5" customHeight="1" x14ac:dyDescent="0.3">
      <c r="B18" s="169" t="s">
        <v>54</v>
      </c>
      <c r="C18" s="170"/>
      <c r="D18" s="53" t="s">
        <v>55</v>
      </c>
      <c r="E18" s="55" t="s">
        <v>46</v>
      </c>
      <c r="F18" s="8">
        <f t="shared" ref="F18:F38" si="0">IFERROR(VLOOKUP(E18,PositivityGrid,2,FALSE),0)</f>
        <v>1</v>
      </c>
    </row>
    <row r="19" spans="2:17" ht="28.5" customHeight="1" x14ac:dyDescent="0.3">
      <c r="B19" s="165"/>
      <c r="C19" s="166"/>
      <c r="D19" s="54" t="s">
        <v>56</v>
      </c>
      <c r="E19" s="56" t="s">
        <v>46</v>
      </c>
      <c r="F19" s="8">
        <f t="shared" si="0"/>
        <v>1</v>
      </c>
    </row>
    <row r="20" spans="2:17" ht="28.5" customHeight="1" x14ac:dyDescent="0.3">
      <c r="B20" s="163" t="s">
        <v>57</v>
      </c>
      <c r="C20" s="164"/>
      <c r="D20" s="53" t="s">
        <v>55</v>
      </c>
      <c r="E20" s="55" t="s">
        <v>46</v>
      </c>
      <c r="F20" s="8">
        <f t="shared" si="0"/>
        <v>1</v>
      </c>
    </row>
    <row r="21" spans="2:17" ht="28.5" customHeight="1" x14ac:dyDescent="0.3">
      <c r="B21" s="165"/>
      <c r="C21" s="166"/>
      <c r="D21" s="54" t="s">
        <v>56</v>
      </c>
      <c r="E21" s="56" t="s">
        <v>46</v>
      </c>
      <c r="F21" s="8">
        <f t="shared" si="0"/>
        <v>1</v>
      </c>
    </row>
    <row r="22" spans="2:17" ht="28.5" customHeight="1" x14ac:dyDescent="0.3">
      <c r="B22" s="159" t="s">
        <v>58</v>
      </c>
      <c r="C22" s="160"/>
      <c r="D22" s="53" t="s">
        <v>55</v>
      </c>
      <c r="E22" s="55" t="s">
        <v>46</v>
      </c>
      <c r="F22" s="8">
        <f t="shared" si="0"/>
        <v>1</v>
      </c>
    </row>
    <row r="23" spans="2:17" ht="28.5" customHeight="1" x14ac:dyDescent="0.3">
      <c r="B23" s="161"/>
      <c r="C23" s="162"/>
      <c r="D23" s="54" t="s">
        <v>56</v>
      </c>
      <c r="E23" s="56" t="s">
        <v>46</v>
      </c>
      <c r="F23" s="8">
        <f t="shared" si="0"/>
        <v>1</v>
      </c>
    </row>
    <row r="24" spans="2:17" ht="28.5" customHeight="1" x14ac:dyDescent="0.3">
      <c r="B24" s="159" t="s">
        <v>59</v>
      </c>
      <c r="C24" s="160"/>
      <c r="D24" s="53" t="s">
        <v>55</v>
      </c>
      <c r="E24" s="55" t="s">
        <v>46</v>
      </c>
      <c r="F24" s="8">
        <f t="shared" si="0"/>
        <v>1</v>
      </c>
    </row>
    <row r="25" spans="2:17" ht="28.5" customHeight="1" x14ac:dyDescent="0.3">
      <c r="B25" s="161"/>
      <c r="C25" s="162"/>
      <c r="D25" s="54" t="s">
        <v>56</v>
      </c>
      <c r="E25" s="56" t="s">
        <v>46</v>
      </c>
      <c r="F25" s="8">
        <f t="shared" si="0"/>
        <v>1</v>
      </c>
    </row>
    <row r="26" spans="2:17" ht="28.5" customHeight="1" x14ac:dyDescent="0.3">
      <c r="B26" s="159" t="s">
        <v>60</v>
      </c>
      <c r="C26" s="160"/>
      <c r="D26" s="53" t="s">
        <v>55</v>
      </c>
      <c r="E26" s="55" t="s">
        <v>46</v>
      </c>
      <c r="F26" s="8">
        <f t="shared" si="0"/>
        <v>1</v>
      </c>
    </row>
    <row r="27" spans="2:17" ht="28.5" customHeight="1" x14ac:dyDescent="0.3">
      <c r="B27" s="161"/>
      <c r="C27" s="162"/>
      <c r="D27" s="54" t="s">
        <v>56</v>
      </c>
      <c r="E27" s="56" t="s">
        <v>61</v>
      </c>
      <c r="F27" s="8">
        <f t="shared" si="0"/>
        <v>2</v>
      </c>
    </row>
    <row r="28" spans="2:17" ht="28.5" customHeight="1" x14ac:dyDescent="0.3">
      <c r="B28" s="163" t="s">
        <v>62</v>
      </c>
      <c r="C28" s="164"/>
      <c r="D28" s="53" t="s">
        <v>55</v>
      </c>
      <c r="E28" s="55" t="s">
        <v>46</v>
      </c>
      <c r="F28" s="8">
        <f t="shared" si="0"/>
        <v>1</v>
      </c>
    </row>
    <row r="29" spans="2:17" ht="28.5" customHeight="1" x14ac:dyDescent="0.3">
      <c r="B29" s="165"/>
      <c r="C29" s="166"/>
      <c r="D29" s="54" t="s">
        <v>56</v>
      </c>
      <c r="E29" s="56" t="s">
        <v>46</v>
      </c>
      <c r="F29" s="8">
        <f t="shared" si="0"/>
        <v>1</v>
      </c>
    </row>
    <row r="30" spans="2:17" ht="28.5" customHeight="1" x14ac:dyDescent="0.3">
      <c r="B30" s="159" t="s">
        <v>63</v>
      </c>
      <c r="C30" s="160"/>
      <c r="D30" s="53" t="s">
        <v>55</v>
      </c>
      <c r="E30" s="55" t="s">
        <v>46</v>
      </c>
      <c r="F30" s="8">
        <f t="shared" si="0"/>
        <v>1</v>
      </c>
    </row>
    <row r="31" spans="2:17" ht="28.5" customHeight="1" x14ac:dyDescent="0.3">
      <c r="B31" s="161"/>
      <c r="C31" s="162"/>
      <c r="D31" s="54" t="s">
        <v>56</v>
      </c>
      <c r="E31" s="56" t="s">
        <v>46</v>
      </c>
      <c r="F31" s="8">
        <f t="shared" si="0"/>
        <v>1</v>
      </c>
    </row>
    <row r="32" spans="2:17" ht="28.5" customHeight="1" x14ac:dyDescent="0.3">
      <c r="B32" s="163" t="s">
        <v>64</v>
      </c>
      <c r="C32" s="164"/>
      <c r="D32" s="53" t="s">
        <v>55</v>
      </c>
      <c r="E32" s="55" t="s">
        <v>46</v>
      </c>
      <c r="F32" s="8">
        <f t="shared" si="0"/>
        <v>1</v>
      </c>
    </row>
    <row r="33" spans="2:10" ht="28.5" customHeight="1" x14ac:dyDescent="0.3">
      <c r="B33" s="165"/>
      <c r="C33" s="166"/>
      <c r="D33" s="54" t="s">
        <v>56</v>
      </c>
      <c r="E33" s="56" t="s">
        <v>46</v>
      </c>
      <c r="F33" s="8">
        <f t="shared" si="0"/>
        <v>1</v>
      </c>
    </row>
    <row r="34" spans="2:10" ht="28.5" customHeight="1" x14ac:dyDescent="0.3">
      <c r="B34" s="159" t="s">
        <v>65</v>
      </c>
      <c r="C34" s="160"/>
      <c r="D34" s="53" t="s">
        <v>55</v>
      </c>
      <c r="E34" s="55" t="s">
        <v>46</v>
      </c>
      <c r="F34" s="8">
        <f t="shared" si="0"/>
        <v>1</v>
      </c>
    </row>
    <row r="35" spans="2:10" ht="28.5" customHeight="1" x14ac:dyDescent="0.3">
      <c r="B35" s="161"/>
      <c r="C35" s="162"/>
      <c r="D35" s="54" t="s">
        <v>56</v>
      </c>
      <c r="E35" s="56" t="s">
        <v>46</v>
      </c>
      <c r="F35" s="8">
        <f t="shared" si="0"/>
        <v>1</v>
      </c>
    </row>
    <row r="36" spans="2:10" ht="28.5" customHeight="1" x14ac:dyDescent="0.3">
      <c r="B36" s="159" t="s">
        <v>66</v>
      </c>
      <c r="C36" s="160"/>
      <c r="D36" s="53" t="s">
        <v>55</v>
      </c>
      <c r="E36" s="55" t="s">
        <v>61</v>
      </c>
      <c r="F36" s="8">
        <f t="shared" si="0"/>
        <v>2</v>
      </c>
    </row>
    <row r="37" spans="2:10" ht="28.5" customHeight="1" x14ac:dyDescent="0.3">
      <c r="B37" s="161"/>
      <c r="C37" s="162"/>
      <c r="D37" s="54" t="s">
        <v>56</v>
      </c>
      <c r="E37" s="56" t="s">
        <v>46</v>
      </c>
      <c r="F37" s="8">
        <f t="shared" si="0"/>
        <v>1</v>
      </c>
    </row>
    <row r="38" spans="2:10" ht="28.5" customHeight="1" x14ac:dyDescent="0.3">
      <c r="B38" s="159" t="s">
        <v>67</v>
      </c>
      <c r="C38" s="160"/>
      <c r="D38" s="53" t="s">
        <v>55</v>
      </c>
      <c r="E38" s="55" t="s">
        <v>46</v>
      </c>
      <c r="F38" s="8">
        <f t="shared" si="0"/>
        <v>1</v>
      </c>
    </row>
    <row r="39" spans="2:10" ht="28.5" customHeight="1" x14ac:dyDescent="0.3">
      <c r="B39" s="161"/>
      <c r="C39" s="162"/>
      <c r="D39" s="54" t="s">
        <v>56</v>
      </c>
      <c r="E39" s="56" t="s">
        <v>46</v>
      </c>
      <c r="F39" s="8">
        <f ca="1">IFERROR(VLOO+F18:F38KUP(E39,PositivityGrid,2,FALSE),0)</f>
        <v>0</v>
      </c>
    </row>
    <row r="41" spans="2:10" x14ac:dyDescent="0.3">
      <c r="F41" s="19">
        <f ca="1">SUM(F10:F39)</f>
        <v>27</v>
      </c>
      <c r="G41" s="22" t="s">
        <v>68</v>
      </c>
      <c r="H41" s="1"/>
      <c r="I41" s="22"/>
      <c r="J41" s="1"/>
    </row>
    <row r="42" spans="2:10" x14ac:dyDescent="0.3">
      <c r="F42" s="8">
        <f ca="1">ROUND(F41/10.4,1)</f>
        <v>2.6</v>
      </c>
      <c r="G42" s="8" t="s">
        <v>69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9" activePane="bottomLeft" state="frozen"/>
      <selection activeCell="B5" sqref="B5"/>
      <selection pane="bottomLeft" activeCell="B29" sqref="B29:C30"/>
    </sheetView>
  </sheetViews>
  <sheetFormatPr defaultColWidth="9.1796875" defaultRowHeight="14" x14ac:dyDescent="0.3"/>
  <cols>
    <col min="1" max="1" width="2.7265625" style="1" customWidth="1"/>
    <col min="2" max="2" width="9.1796875" style="1"/>
    <col min="3" max="3" width="14.26953125" style="1" customWidth="1"/>
    <col min="4" max="6" width="26.7265625" style="1" customWidth="1"/>
    <col min="7" max="11" width="9.1796875" style="8" hidden="1" customWidth="1"/>
    <col min="12" max="13" width="9.1796875" style="8" customWidth="1"/>
    <col min="14" max="16384" width="9.1796875" style="1"/>
  </cols>
  <sheetData>
    <row r="8" spans="1:18" ht="20.149999999999999" customHeight="1" x14ac:dyDescent="0.3">
      <c r="B8" s="190" t="s">
        <v>42</v>
      </c>
      <c r="C8" s="191"/>
      <c r="D8" s="191"/>
      <c r="E8" s="65"/>
      <c r="F8" s="15" t="s">
        <v>43</v>
      </c>
    </row>
    <row r="9" spans="1:18" ht="34.5" customHeight="1" x14ac:dyDescent="0.3">
      <c r="B9" s="190"/>
      <c r="C9" s="191"/>
      <c r="D9" s="191"/>
      <c r="E9" s="65"/>
      <c r="F9" s="14" t="s">
        <v>44</v>
      </c>
      <c r="G9" s="22">
        <f>SUM(G10:G13)</f>
        <v>5</v>
      </c>
      <c r="H9" s="22"/>
      <c r="I9" s="22"/>
      <c r="J9" s="22"/>
      <c r="K9" s="22"/>
    </row>
    <row r="10" spans="1:18" ht="30" customHeight="1" x14ac:dyDescent="0.3">
      <c r="B10" s="179" t="s">
        <v>70</v>
      </c>
      <c r="C10" s="180"/>
      <c r="D10" s="180"/>
      <c r="E10" s="180"/>
      <c r="F10" s="57" t="s">
        <v>46</v>
      </c>
      <c r="G10" s="8">
        <f>IFERROR(VLOOKUP(F10,PositivityGrid,2,FALSE),0)</f>
        <v>1</v>
      </c>
    </row>
    <row r="11" spans="1:18" ht="30" customHeight="1" x14ac:dyDescent="0.3">
      <c r="B11" s="183" t="s">
        <v>71</v>
      </c>
      <c r="C11" s="184"/>
      <c r="D11" s="184"/>
      <c r="E11" s="184"/>
      <c r="F11" s="58" t="s">
        <v>46</v>
      </c>
      <c r="G11" s="8">
        <f>IFERROR(VLOOKUP(F11,PositivityGrid,2,FALSE),0)</f>
        <v>1</v>
      </c>
    </row>
    <row r="12" spans="1:18" ht="30" customHeight="1" x14ac:dyDescent="0.3">
      <c r="B12" s="183" t="s">
        <v>72</v>
      </c>
      <c r="C12" s="184"/>
      <c r="D12" s="184"/>
      <c r="E12" s="184"/>
      <c r="F12" s="58" t="s">
        <v>61</v>
      </c>
      <c r="G12" s="8">
        <f>IFERROR(VLOOKUP(F12,PositivityGrid,2,FALSE),0)</f>
        <v>2</v>
      </c>
    </row>
    <row r="13" spans="1:18" ht="30" customHeight="1" x14ac:dyDescent="0.3">
      <c r="B13" s="196" t="s">
        <v>73</v>
      </c>
      <c r="C13" s="197"/>
      <c r="D13" s="197"/>
      <c r="E13" s="197"/>
      <c r="F13" s="46" t="s">
        <v>46</v>
      </c>
      <c r="G13" s="8">
        <f>IFERROR(VLOOKUP(F13,PositivityGrid,2,FALSE),0)</f>
        <v>1</v>
      </c>
    </row>
    <row r="14" spans="1:18" s="9" customFormat="1" ht="8" x14ac:dyDescent="0.2">
      <c r="B14" s="30"/>
      <c r="C14" s="31"/>
      <c r="D14" s="31"/>
      <c r="E14" s="31"/>
      <c r="F14" s="32"/>
      <c r="G14" s="10"/>
      <c r="H14" s="10"/>
      <c r="I14" s="10"/>
      <c r="J14" s="10"/>
      <c r="K14" s="10"/>
      <c r="L14" s="10"/>
      <c r="M14" s="10"/>
    </row>
    <row r="15" spans="1:18" ht="22.5" x14ac:dyDescent="0.45">
      <c r="A15" s="27"/>
      <c r="B15" s="187" t="s">
        <v>74</v>
      </c>
      <c r="C15" s="188"/>
      <c r="D15" s="188"/>
      <c r="E15" s="188"/>
      <c r="F15" s="189"/>
    </row>
    <row r="16" spans="1:18" ht="22.5" x14ac:dyDescent="0.45">
      <c r="A16" s="27"/>
      <c r="B16" s="17"/>
      <c r="C16" s="18"/>
      <c r="D16" s="15" t="s">
        <v>75</v>
      </c>
      <c r="E16" s="15" t="s">
        <v>76</v>
      </c>
      <c r="F16" s="15" t="s">
        <v>77</v>
      </c>
      <c r="G16" s="19" t="s">
        <v>75</v>
      </c>
      <c r="H16" s="19" t="s">
        <v>76</v>
      </c>
      <c r="I16" s="19" t="s">
        <v>77</v>
      </c>
      <c r="J16" s="19" t="s">
        <v>78</v>
      </c>
      <c r="R16" s="3"/>
    </row>
    <row r="17" spans="2:10" ht="30" customHeight="1" x14ac:dyDescent="0.3">
      <c r="B17" s="192" t="s">
        <v>79</v>
      </c>
      <c r="C17" s="193"/>
      <c r="D17" s="29" t="s">
        <v>46</v>
      </c>
      <c r="E17" s="29" t="s">
        <v>46</v>
      </c>
      <c r="F17" s="16" t="s">
        <v>61</v>
      </c>
      <c r="G17" s="8">
        <f>IFERROR(VLOOKUP(D17,PositivityGrid,2,FALSE),0)</f>
        <v>1</v>
      </c>
      <c r="H17" s="8">
        <f>IFERROR(VLOOKUP(E17,PositivityGrid,2,FALSE),0)</f>
        <v>1</v>
      </c>
      <c r="I17" s="8">
        <f>IFERROR(VLOOKUP(F17,PositivityGrid,2,FALSE),0)</f>
        <v>2</v>
      </c>
      <c r="J17" s="19">
        <f>SUM(G17:I17)</f>
        <v>4</v>
      </c>
    </row>
    <row r="18" spans="2:10" ht="30" customHeight="1" x14ac:dyDescent="0.3">
      <c r="B18" s="194"/>
      <c r="C18" s="195"/>
      <c r="D18" s="36" t="str">
        <f>"Score: "&amp;G17</f>
        <v>Score: 1</v>
      </c>
      <c r="E18" s="36" t="str">
        <f t="shared" ref="E18:F18" si="0">"Score: "&amp;H17</f>
        <v>Score: 1</v>
      </c>
      <c r="F18" s="37" t="str">
        <f t="shared" si="0"/>
        <v>Score: 2</v>
      </c>
      <c r="J18" s="19"/>
    </row>
    <row r="19" spans="2:10" ht="30" customHeight="1" x14ac:dyDescent="0.3">
      <c r="B19" s="192" t="s">
        <v>80</v>
      </c>
      <c r="C19" s="193"/>
      <c r="D19" s="29" t="s">
        <v>61</v>
      </c>
      <c r="E19" s="29" t="s">
        <v>61</v>
      </c>
      <c r="F19" s="16" t="s">
        <v>61</v>
      </c>
      <c r="G19" s="8">
        <f>IFERROR(VLOOKUP(D19,PositivityGrid,2,FALSE),0)</f>
        <v>2</v>
      </c>
      <c r="H19" s="8">
        <f>IFERROR(VLOOKUP(E19,PositivityGrid,2,FALSE),0)</f>
        <v>2</v>
      </c>
      <c r="I19" s="8">
        <f>IFERROR(VLOOKUP(F19,PositivityGrid,2,FALSE),0)</f>
        <v>2</v>
      </c>
      <c r="J19" s="19">
        <f t="shared" ref="J19:J33" si="1">SUM(G19:I19)</f>
        <v>6</v>
      </c>
    </row>
    <row r="20" spans="2:10" ht="30" customHeight="1" x14ac:dyDescent="0.3">
      <c r="B20" s="194"/>
      <c r="C20" s="195"/>
      <c r="D20" s="36" t="str">
        <f>"Score: "&amp;G19</f>
        <v>Score: 2</v>
      </c>
      <c r="E20" s="36" t="str">
        <f t="shared" ref="E20" si="2">"Score: "&amp;H19</f>
        <v>Score: 2</v>
      </c>
      <c r="F20" s="37" t="str">
        <f t="shared" ref="F20" si="3">"Score: "&amp;I19</f>
        <v>Score: 2</v>
      </c>
      <c r="J20" s="19"/>
    </row>
    <row r="21" spans="2:10" ht="30" customHeight="1" x14ac:dyDescent="0.3">
      <c r="B21" s="192" t="s">
        <v>81</v>
      </c>
      <c r="C21" s="193"/>
      <c r="D21" s="29" t="s">
        <v>61</v>
      </c>
      <c r="E21" s="29" t="s">
        <v>61</v>
      </c>
      <c r="F21" s="16" t="s">
        <v>61</v>
      </c>
      <c r="G21" s="8">
        <f>IFERROR(VLOOKUP(D21,PositivityGrid,2,FALSE),0)</f>
        <v>2</v>
      </c>
      <c r="H21" s="8">
        <f>IFERROR(VLOOKUP(E21,PositivityGrid,2,FALSE),0)</f>
        <v>2</v>
      </c>
      <c r="I21" s="8">
        <f>IFERROR(VLOOKUP(F21,PositivityGrid,2,FALSE),0)</f>
        <v>2</v>
      </c>
      <c r="J21" s="19">
        <f t="shared" si="1"/>
        <v>6</v>
      </c>
    </row>
    <row r="22" spans="2:10" ht="30" customHeight="1" x14ac:dyDescent="0.3">
      <c r="B22" s="194"/>
      <c r="C22" s="195"/>
      <c r="D22" s="36" t="str">
        <f>"Score: "&amp;G21</f>
        <v>Score: 2</v>
      </c>
      <c r="E22" s="36" t="str">
        <f t="shared" ref="E22" si="4">"Score: "&amp;H21</f>
        <v>Score: 2</v>
      </c>
      <c r="F22" s="37" t="str">
        <f t="shared" ref="F22" si="5">"Score: "&amp;I21</f>
        <v>Score: 2</v>
      </c>
      <c r="J22" s="19"/>
    </row>
    <row r="23" spans="2:10" ht="30" customHeight="1" x14ac:dyDescent="0.3">
      <c r="B23" s="192" t="s">
        <v>82</v>
      </c>
      <c r="C23" s="193"/>
      <c r="D23" s="29" t="s">
        <v>61</v>
      </c>
      <c r="E23" s="29" t="s">
        <v>61</v>
      </c>
      <c r="F23" s="16" t="s">
        <v>61</v>
      </c>
      <c r="G23" s="8">
        <f>IFERROR(VLOOKUP(D23,PositivityGrid,2,FALSE),0)</f>
        <v>2</v>
      </c>
      <c r="H23" s="8">
        <f>IFERROR(VLOOKUP(E23,PositivityGrid,2,FALSE),0)</f>
        <v>2</v>
      </c>
      <c r="I23" s="8">
        <f>IFERROR(VLOOKUP(F23,PositivityGrid,2,FALSE),0)</f>
        <v>2</v>
      </c>
      <c r="J23" s="19">
        <f t="shared" si="1"/>
        <v>6</v>
      </c>
    </row>
    <row r="24" spans="2:10" ht="30" customHeight="1" x14ac:dyDescent="0.3">
      <c r="B24" s="194"/>
      <c r="C24" s="195"/>
      <c r="D24" s="36" t="str">
        <f>"Score: "&amp;G23</f>
        <v>Score: 2</v>
      </c>
      <c r="E24" s="36" t="str">
        <f t="shared" ref="E24" si="6">"Score: "&amp;H23</f>
        <v>Score: 2</v>
      </c>
      <c r="F24" s="37" t="str">
        <f t="shared" ref="F24" si="7">"Score: "&amp;I23</f>
        <v>Score: 2</v>
      </c>
      <c r="J24" s="19"/>
    </row>
    <row r="25" spans="2:10" ht="30" customHeight="1" x14ac:dyDescent="0.3">
      <c r="B25" s="192" t="s">
        <v>83</v>
      </c>
      <c r="C25" s="193"/>
      <c r="D25" s="29" t="s">
        <v>46</v>
      </c>
      <c r="E25" s="29" t="s">
        <v>46</v>
      </c>
      <c r="F25" s="16" t="s">
        <v>61</v>
      </c>
      <c r="G25" s="8">
        <f>IFERROR(VLOOKUP(D25,PositivityGrid,2,FALSE),0)</f>
        <v>1</v>
      </c>
      <c r="H25" s="8">
        <f>IFERROR(VLOOKUP(E25,PositivityGrid,2,FALSE),0)</f>
        <v>1</v>
      </c>
      <c r="I25" s="8">
        <f>IFERROR(VLOOKUP(F25,PositivityGrid,2,FALSE),0)</f>
        <v>2</v>
      </c>
      <c r="J25" s="19">
        <f t="shared" si="1"/>
        <v>4</v>
      </c>
    </row>
    <row r="26" spans="2:10" ht="30" customHeight="1" x14ac:dyDescent="0.3">
      <c r="B26" s="194"/>
      <c r="C26" s="195"/>
      <c r="D26" s="36" t="str">
        <f>"Score: "&amp;G25</f>
        <v>Score: 1</v>
      </c>
      <c r="E26" s="36" t="str">
        <f t="shared" ref="E26" si="8">"Score: "&amp;H25</f>
        <v>Score: 1</v>
      </c>
      <c r="F26" s="37" t="str">
        <f t="shared" ref="F26" si="9">"Score: "&amp;I25</f>
        <v>Score: 2</v>
      </c>
      <c r="J26" s="19"/>
    </row>
    <row r="27" spans="2:10" ht="30" customHeight="1" x14ac:dyDescent="0.3">
      <c r="B27" s="192" t="s">
        <v>84</v>
      </c>
      <c r="C27" s="193"/>
      <c r="D27" s="29" t="s">
        <v>61</v>
      </c>
      <c r="E27" s="29" t="s">
        <v>61</v>
      </c>
      <c r="F27" s="16" t="s">
        <v>61</v>
      </c>
      <c r="G27" s="8">
        <f>IFERROR(VLOOKUP(D27,PositivityGrid,2,FALSE),0)</f>
        <v>2</v>
      </c>
      <c r="H27" s="8">
        <f>IFERROR(VLOOKUP(E27,PositivityGrid,2,FALSE),0)</f>
        <v>2</v>
      </c>
      <c r="I27" s="8">
        <f>IFERROR(VLOOKUP(F27,PositivityGrid,2,FALSE),0)</f>
        <v>2</v>
      </c>
      <c r="J27" s="19">
        <f t="shared" si="1"/>
        <v>6</v>
      </c>
    </row>
    <row r="28" spans="2:10" ht="30" customHeight="1" x14ac:dyDescent="0.3">
      <c r="B28" s="194"/>
      <c r="C28" s="195"/>
      <c r="D28" s="36" t="str">
        <f>"Score: "&amp;G27</f>
        <v>Score: 2</v>
      </c>
      <c r="E28" s="36" t="str">
        <f t="shared" ref="E28" si="10">"Score: "&amp;H27</f>
        <v>Score: 2</v>
      </c>
      <c r="F28" s="37" t="str">
        <f t="shared" ref="F28" si="11">"Score: "&amp;I27</f>
        <v>Score: 2</v>
      </c>
      <c r="J28" s="19"/>
    </row>
    <row r="29" spans="2:10" ht="30" customHeight="1" x14ac:dyDescent="0.3">
      <c r="B29" s="192" t="s">
        <v>85</v>
      </c>
      <c r="C29" s="193"/>
      <c r="D29" s="29" t="s">
        <v>46</v>
      </c>
      <c r="E29" s="29" t="s">
        <v>46</v>
      </c>
      <c r="F29" s="16" t="s">
        <v>61</v>
      </c>
      <c r="G29" s="8">
        <f>IFERROR(VLOOKUP(D29,PositivityGrid,2,FALSE),0)</f>
        <v>1</v>
      </c>
      <c r="H29" s="8">
        <f>IFERROR(VLOOKUP(E29,PositivityGrid,2,FALSE),0)</f>
        <v>1</v>
      </c>
      <c r="I29" s="8">
        <f>IFERROR(VLOOKUP(F29,PositivityGrid,2,FALSE),0)</f>
        <v>2</v>
      </c>
      <c r="J29" s="19">
        <f t="shared" si="1"/>
        <v>4</v>
      </c>
    </row>
    <row r="30" spans="2:10" ht="30" customHeight="1" x14ac:dyDescent="0.3">
      <c r="B30" s="194"/>
      <c r="C30" s="195"/>
      <c r="D30" s="36" t="str">
        <f>"Score: "&amp;G29</f>
        <v>Score: 1</v>
      </c>
      <c r="E30" s="36" t="str">
        <f t="shared" ref="E30" si="12">"Score: "&amp;H29</f>
        <v>Score: 1</v>
      </c>
      <c r="F30" s="37" t="str">
        <f t="shared" ref="F30" si="13">"Score: "&amp;I29</f>
        <v>Score: 2</v>
      </c>
      <c r="J30" s="19"/>
    </row>
    <row r="31" spans="2:10" ht="30" customHeight="1" x14ac:dyDescent="0.3">
      <c r="B31" s="192" t="s">
        <v>86</v>
      </c>
      <c r="C31" s="193"/>
      <c r="D31" s="29" t="s">
        <v>61</v>
      </c>
      <c r="E31" s="29" t="s">
        <v>61</v>
      </c>
      <c r="F31" s="16" t="s">
        <v>61</v>
      </c>
      <c r="G31" s="8">
        <f>IFERROR(VLOOKUP(D31,PositivityGrid,2,FALSE),0)</f>
        <v>2</v>
      </c>
      <c r="H31" s="8">
        <f>IFERROR(VLOOKUP(E31,PositivityGrid,2,FALSE),0)</f>
        <v>2</v>
      </c>
      <c r="I31" s="8">
        <f>IFERROR(VLOOKUP(F31,PositivityGrid,2,FALSE),0)</f>
        <v>2</v>
      </c>
      <c r="J31" s="19">
        <f t="shared" si="1"/>
        <v>6</v>
      </c>
    </row>
    <row r="32" spans="2:10" ht="30" customHeight="1" x14ac:dyDescent="0.3">
      <c r="B32" s="194"/>
      <c r="C32" s="195"/>
      <c r="D32" s="36" t="str">
        <f>"Score: "&amp;G31</f>
        <v>Score: 2</v>
      </c>
      <c r="E32" s="36" t="str">
        <f t="shared" ref="E32" si="14">"Score: "&amp;H31</f>
        <v>Score: 2</v>
      </c>
      <c r="F32" s="37" t="str">
        <f t="shared" ref="F32" si="15">"Score: "&amp;I31</f>
        <v>Score: 2</v>
      </c>
      <c r="J32" s="19"/>
    </row>
    <row r="33" spans="2:11" ht="30" customHeight="1" x14ac:dyDescent="0.3">
      <c r="B33" s="192" t="s">
        <v>87</v>
      </c>
      <c r="C33" s="193"/>
      <c r="D33" s="29" t="s">
        <v>61</v>
      </c>
      <c r="E33" s="29" t="s">
        <v>61</v>
      </c>
      <c r="F33" s="16" t="s">
        <v>61</v>
      </c>
      <c r="G33" s="8">
        <f>IFERROR(VLOOKUP(D33,PositivityGrid,2,FALSE),0)</f>
        <v>2</v>
      </c>
      <c r="H33" s="8">
        <f>IFERROR(VLOOKUP(E33,PositivityGrid,2,FALSE),0)</f>
        <v>2</v>
      </c>
      <c r="I33" s="8">
        <f>IFERROR(VLOOKUP(F33,PositivityGrid,2,FALSE),0)</f>
        <v>2</v>
      </c>
      <c r="J33" s="19">
        <f t="shared" si="1"/>
        <v>6</v>
      </c>
    </row>
    <row r="34" spans="2:11" ht="30" customHeight="1" x14ac:dyDescent="0.3">
      <c r="B34" s="194"/>
      <c r="C34" s="195"/>
      <c r="D34" s="36" t="str">
        <f>"Score: "&amp;G33</f>
        <v>Score: 2</v>
      </c>
      <c r="E34" s="36" t="str">
        <f t="shared" ref="E34" si="16">"Score: "&amp;H33</f>
        <v>Score: 2</v>
      </c>
      <c r="F34" s="37" t="str">
        <f t="shared" ref="F34" si="17">"Score: "&amp;I33</f>
        <v>Score: 2</v>
      </c>
      <c r="J34" s="19"/>
    </row>
    <row r="35" spans="2:11" x14ac:dyDescent="0.3">
      <c r="G35" s="19">
        <f>SUM(G17:G34)</f>
        <v>15</v>
      </c>
      <c r="H35" s="19">
        <f>SUM(H17:H34)</f>
        <v>15</v>
      </c>
      <c r="I35" s="19">
        <f>SUM(I17:I34)</f>
        <v>18</v>
      </c>
      <c r="J35" s="19">
        <f>SUM(J17:J34)</f>
        <v>48</v>
      </c>
      <c r="K35" s="19" t="s">
        <v>88</v>
      </c>
    </row>
    <row r="37" spans="2:11" x14ac:dyDescent="0.3">
      <c r="I37" s="198" t="s">
        <v>68</v>
      </c>
      <c r="J37" s="199"/>
      <c r="K37" s="23">
        <f>J35+G9</f>
        <v>53</v>
      </c>
    </row>
    <row r="38" spans="2:11" x14ac:dyDescent="0.3">
      <c r="I38" s="8" t="s">
        <v>69</v>
      </c>
      <c r="K38" s="8">
        <f>ROUND(K37/13.2,1)</f>
        <v>4</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35" activePane="bottomLeft" state="frozen"/>
      <selection activeCell="B5" sqref="B5"/>
      <selection pane="bottomLeft" activeCell="B51" sqref="B50:B51"/>
    </sheetView>
  </sheetViews>
  <sheetFormatPr defaultColWidth="9.1796875" defaultRowHeight="14" x14ac:dyDescent="0.3"/>
  <cols>
    <col min="1" max="1" width="2.7265625" style="1" customWidth="1"/>
    <col min="2" max="2" width="53.81640625" style="1" customWidth="1"/>
    <col min="3" max="3" width="37" style="1" customWidth="1"/>
    <col min="4" max="4" width="18" style="1" customWidth="1"/>
    <col min="5" max="5" width="9.1796875" style="8" hidden="1" customWidth="1"/>
    <col min="6" max="10" width="9.1796875" style="8" customWidth="1"/>
    <col min="11" max="16384" width="9.1796875" style="1"/>
  </cols>
  <sheetData>
    <row r="8" spans="2:18" ht="41.25" customHeight="1" x14ac:dyDescent="0.3">
      <c r="B8" s="214" t="s">
        <v>89</v>
      </c>
      <c r="C8" s="214"/>
      <c r="D8" s="7" t="s">
        <v>30</v>
      </c>
    </row>
    <row r="9" spans="2:18" s="9" customFormat="1" ht="8" x14ac:dyDescent="0.2">
      <c r="B9" s="215"/>
      <c r="C9" s="215"/>
      <c r="E9" s="10"/>
      <c r="F9" s="10"/>
      <c r="G9" s="10"/>
      <c r="H9" s="10"/>
      <c r="I9" s="10"/>
      <c r="J9" s="10"/>
    </row>
    <row r="10" spans="2:18" x14ac:dyDescent="0.3">
      <c r="B10" s="216" t="s">
        <v>90</v>
      </c>
      <c r="C10" s="217"/>
      <c r="D10" s="218"/>
      <c r="E10" s="19">
        <f>SUBTOTAL(9,E11:E15)</f>
        <v>0</v>
      </c>
    </row>
    <row r="11" spans="2:18" ht="30" customHeight="1" x14ac:dyDescent="0.3">
      <c r="B11" s="212" t="s">
        <v>91</v>
      </c>
      <c r="C11" s="213"/>
      <c r="D11" s="63" t="s">
        <v>92</v>
      </c>
      <c r="E11" s="8">
        <f>IF($D11="YES",0,2)</f>
        <v>0</v>
      </c>
    </row>
    <row r="12" spans="2:18" ht="30" customHeight="1" x14ac:dyDescent="0.3">
      <c r="B12" s="209" t="s">
        <v>93</v>
      </c>
      <c r="C12" s="24" t="s">
        <v>94</v>
      </c>
      <c r="D12" s="60" t="s">
        <v>92</v>
      </c>
      <c r="E12" s="8">
        <f t="shared" ref="E12:E15" si="0">IF($D12="YES",0,2)</f>
        <v>0</v>
      </c>
      <c r="P12" s="4"/>
      <c r="Q12" s="4"/>
      <c r="R12" s="4"/>
    </row>
    <row r="13" spans="2:18" ht="30" customHeight="1" x14ac:dyDescent="0.3">
      <c r="B13" s="210"/>
      <c r="C13" s="25" t="s">
        <v>95</v>
      </c>
      <c r="D13" s="61" t="s">
        <v>92</v>
      </c>
      <c r="E13" s="8">
        <f t="shared" si="0"/>
        <v>0</v>
      </c>
      <c r="P13" s="4"/>
      <c r="Q13" s="4"/>
      <c r="R13" s="4"/>
    </row>
    <row r="14" spans="2:18" ht="30" customHeight="1" x14ac:dyDescent="0.3">
      <c r="B14" s="210"/>
      <c r="C14" s="25" t="s">
        <v>96</v>
      </c>
      <c r="D14" s="61" t="s">
        <v>92</v>
      </c>
      <c r="E14" s="8">
        <f t="shared" si="0"/>
        <v>0</v>
      </c>
    </row>
    <row r="15" spans="2:18" ht="30" customHeight="1" x14ac:dyDescent="0.3">
      <c r="B15" s="211"/>
      <c r="C15" s="13" t="s">
        <v>97</v>
      </c>
      <c r="D15" s="62" t="s">
        <v>92</v>
      </c>
      <c r="E15" s="8">
        <f t="shared" si="0"/>
        <v>0</v>
      </c>
    </row>
    <row r="16" spans="2:18" x14ac:dyDescent="0.3">
      <c r="B16" s="200" t="s">
        <v>98</v>
      </c>
      <c r="C16" s="201"/>
      <c r="D16" s="202"/>
    </row>
    <row r="17" spans="2:10" ht="15" customHeight="1" x14ac:dyDescent="0.3">
      <c r="B17" s="203" t="s">
        <v>99</v>
      </c>
      <c r="C17" s="204"/>
      <c r="D17" s="205"/>
    </row>
    <row r="18" spans="2:10" x14ac:dyDescent="0.3">
      <c r="B18" s="203"/>
      <c r="C18" s="204"/>
      <c r="D18" s="205"/>
    </row>
    <row r="19" spans="2:10" x14ac:dyDescent="0.3">
      <c r="B19" s="203"/>
      <c r="C19" s="204"/>
      <c r="D19" s="205"/>
    </row>
    <row r="20" spans="2:10" x14ac:dyDescent="0.3">
      <c r="B20" s="203"/>
      <c r="C20" s="204"/>
      <c r="D20" s="205"/>
    </row>
    <row r="21" spans="2:10" x14ac:dyDescent="0.3">
      <c r="B21" s="203"/>
      <c r="C21" s="204"/>
      <c r="D21" s="205"/>
    </row>
    <row r="22" spans="2:10" x14ac:dyDescent="0.3">
      <c r="B22" s="206"/>
      <c r="C22" s="207"/>
      <c r="D22" s="208"/>
    </row>
    <row r="23" spans="2:10" ht="15.75" customHeight="1" x14ac:dyDescent="0.3">
      <c r="B23" s="224"/>
      <c r="C23" s="224"/>
      <c r="D23" s="224"/>
    </row>
    <row r="24" spans="2:10" ht="30" customHeight="1" x14ac:dyDescent="0.3">
      <c r="B24" s="222"/>
      <c r="C24" s="223"/>
      <c r="D24" s="14" t="s">
        <v>44</v>
      </c>
      <c r="E24" s="19">
        <f>SUBTOTAL(9,E25:E26)</f>
        <v>0</v>
      </c>
    </row>
    <row r="25" spans="2:10" ht="30" customHeight="1" x14ac:dyDescent="0.3">
      <c r="B25" s="212" t="s">
        <v>100</v>
      </c>
      <c r="C25" s="213"/>
      <c r="D25" s="63" t="s">
        <v>101</v>
      </c>
      <c r="E25" s="8">
        <f>IFERROR(VLOOKUP(D25,ExtentGrid,2,FALSE),0)/2</f>
        <v>0</v>
      </c>
    </row>
    <row r="26" spans="2:10" ht="30" customHeight="1" x14ac:dyDescent="0.3">
      <c r="B26" s="220" t="s">
        <v>102</v>
      </c>
      <c r="C26" s="221"/>
      <c r="D26" s="59" t="s">
        <v>101</v>
      </c>
      <c r="E26" s="8">
        <f>IFERROR(VLOOKUP(D26,ExtentGrid,2,FALSE),0)/2</f>
        <v>0</v>
      </c>
    </row>
    <row r="27" spans="2:10" s="11" customFormat="1" ht="20" x14ac:dyDescent="0.4">
      <c r="B27" s="225"/>
      <c r="C27" s="225"/>
      <c r="E27" s="12"/>
      <c r="F27" s="12"/>
      <c r="G27" s="12"/>
      <c r="H27" s="12"/>
      <c r="I27" s="12"/>
      <c r="J27" s="12"/>
    </row>
    <row r="28" spans="2:10" x14ac:dyDescent="0.3">
      <c r="B28" s="216" t="s">
        <v>103</v>
      </c>
      <c r="C28" s="217"/>
      <c r="D28" s="218"/>
      <c r="E28" s="19">
        <f>SUBTOTAL(9,E29:E33)</f>
        <v>8</v>
      </c>
    </row>
    <row r="29" spans="2:10" ht="30" customHeight="1" x14ac:dyDescent="0.3">
      <c r="B29" s="212" t="s">
        <v>104</v>
      </c>
      <c r="C29" s="213"/>
      <c r="D29" s="26" t="s">
        <v>105</v>
      </c>
      <c r="E29" s="8">
        <f t="shared" ref="E29:E33" si="1">IF($D29="YES",0,2)</f>
        <v>2</v>
      </c>
    </row>
    <row r="30" spans="2:10" ht="30" customHeight="1" x14ac:dyDescent="0.3">
      <c r="B30" s="209" t="s">
        <v>93</v>
      </c>
      <c r="C30" s="24" t="s">
        <v>106</v>
      </c>
      <c r="D30" s="60" t="s">
        <v>92</v>
      </c>
      <c r="E30" s="8">
        <f t="shared" si="1"/>
        <v>0</v>
      </c>
      <c r="F30" s="1"/>
      <c r="G30" s="1"/>
      <c r="H30" s="1"/>
    </row>
    <row r="31" spans="2:10" ht="30" customHeight="1" x14ac:dyDescent="0.3">
      <c r="B31" s="212"/>
      <c r="C31" s="25" t="s">
        <v>107</v>
      </c>
      <c r="D31" s="61" t="s">
        <v>105</v>
      </c>
      <c r="E31" s="8">
        <f t="shared" si="1"/>
        <v>2</v>
      </c>
      <c r="F31" s="66"/>
      <c r="G31" s="66"/>
    </row>
    <row r="32" spans="2:10" ht="30" customHeight="1" x14ac:dyDescent="0.3">
      <c r="B32" s="212"/>
      <c r="C32" s="25" t="s">
        <v>108</v>
      </c>
      <c r="D32" s="61" t="s">
        <v>105</v>
      </c>
      <c r="E32" s="8">
        <f t="shared" si="1"/>
        <v>2</v>
      </c>
      <c r="F32" s="66"/>
      <c r="G32" s="66"/>
    </row>
    <row r="33" spans="2:7" ht="30" customHeight="1" x14ac:dyDescent="0.3">
      <c r="B33" s="211"/>
      <c r="C33" s="13" t="s">
        <v>109</v>
      </c>
      <c r="D33" s="62" t="s">
        <v>105</v>
      </c>
      <c r="E33" s="8">
        <f t="shared" si="1"/>
        <v>2</v>
      </c>
    </row>
    <row r="34" spans="2:7" x14ac:dyDescent="0.3">
      <c r="B34" s="200" t="s">
        <v>110</v>
      </c>
      <c r="C34" s="201"/>
      <c r="D34" s="202"/>
    </row>
    <row r="35" spans="2:7" ht="15" customHeight="1" x14ac:dyDescent="0.3">
      <c r="B35" s="203" t="s">
        <v>111</v>
      </c>
      <c r="C35" s="204"/>
      <c r="D35" s="205"/>
    </row>
    <row r="36" spans="2:7" x14ac:dyDescent="0.3">
      <c r="B36" s="203"/>
      <c r="C36" s="204"/>
      <c r="D36" s="205"/>
    </row>
    <row r="37" spans="2:7" x14ac:dyDescent="0.3">
      <c r="B37" s="203"/>
      <c r="C37" s="204"/>
      <c r="D37" s="205"/>
    </row>
    <row r="38" spans="2:7" x14ac:dyDescent="0.3">
      <c r="B38" s="203"/>
      <c r="C38" s="204"/>
      <c r="D38" s="205"/>
    </row>
    <row r="39" spans="2:7" x14ac:dyDescent="0.3">
      <c r="B39" s="203"/>
      <c r="C39" s="204"/>
      <c r="D39" s="205"/>
    </row>
    <row r="40" spans="2:7" x14ac:dyDescent="0.3">
      <c r="B40" s="203"/>
      <c r="C40" s="204"/>
      <c r="D40" s="205"/>
    </row>
    <row r="41" spans="2:7" ht="14.25" customHeight="1" x14ac:dyDescent="0.3">
      <c r="B41" s="206"/>
      <c r="C41" s="207"/>
      <c r="D41" s="208"/>
    </row>
    <row r="42" spans="2:7" ht="30" customHeight="1" x14ac:dyDescent="0.3">
      <c r="B42" s="224"/>
      <c r="C42" s="224"/>
      <c r="D42" s="224"/>
    </row>
    <row r="43" spans="2:7" ht="30" customHeight="1" x14ac:dyDescent="0.3">
      <c r="B43" s="226"/>
      <c r="C43" s="227"/>
      <c r="D43" s="14" t="s">
        <v>44</v>
      </c>
      <c r="E43" s="19">
        <f>SUBTOTAL(9,E44)</f>
        <v>0</v>
      </c>
    </row>
    <row r="44" spans="2:7" ht="30" customHeight="1" x14ac:dyDescent="0.3">
      <c r="B44" s="228" t="s">
        <v>112</v>
      </c>
      <c r="C44" s="229"/>
      <c r="D44" s="59" t="s">
        <v>101</v>
      </c>
      <c r="E44" s="8">
        <f>IFERROR(VLOOKUP(D44,ExtentGrid,2,FALSE),0)</f>
        <v>0</v>
      </c>
    </row>
    <row r="47" spans="2:7" x14ac:dyDescent="0.3">
      <c r="F47" s="219"/>
      <c r="G47" s="21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994B-8E65-4555-84E5-24BA733024C3}">
  <dimension ref="A2:U75"/>
  <sheetViews>
    <sheetView workbookViewId="0">
      <selection activeCell="D44" sqref="D44"/>
    </sheetView>
  </sheetViews>
  <sheetFormatPr defaultRowHeight="14.5" x14ac:dyDescent="0.35"/>
  <cols>
    <col min="1" max="1" width="66.7265625" bestFit="1" customWidth="1"/>
  </cols>
  <sheetData>
    <row r="2" spans="1:21" x14ac:dyDescent="0.35">
      <c r="A2" s="68" t="s">
        <v>113</v>
      </c>
    </row>
    <row r="3" spans="1:21" x14ac:dyDescent="0.35">
      <c r="A3" s="69" t="s">
        <v>114</v>
      </c>
    </row>
    <row r="4" spans="1:21" x14ac:dyDescent="0.35">
      <c r="A4" s="69" t="s">
        <v>115</v>
      </c>
    </row>
    <row r="5" spans="1:21" x14ac:dyDescent="0.35">
      <c r="A5" s="69" t="s">
        <v>116</v>
      </c>
    </row>
    <row r="6" spans="1:21" x14ac:dyDescent="0.35">
      <c r="A6" s="69" t="s">
        <v>117</v>
      </c>
    </row>
    <row r="7" spans="1:21" x14ac:dyDescent="0.35">
      <c r="A7" s="69" t="s">
        <v>118</v>
      </c>
    </row>
    <row r="8" spans="1:21" x14ac:dyDescent="0.35">
      <c r="A8" s="69" t="s">
        <v>119</v>
      </c>
    </row>
    <row r="9" spans="1:21" x14ac:dyDescent="0.35">
      <c r="A9" s="68" t="s">
        <v>120</v>
      </c>
    </row>
    <row r="10" spans="1:21" x14ac:dyDescent="0.35">
      <c r="A10" s="69" t="s">
        <v>121</v>
      </c>
    </row>
    <row r="13" spans="1:21" x14ac:dyDescent="0.35">
      <c r="A13" s="71" t="s">
        <v>122</v>
      </c>
    </row>
    <row r="14" spans="1:21" ht="29" x14ac:dyDescent="0.35">
      <c r="A14" s="89" t="s">
        <v>42</v>
      </c>
      <c r="B14" s="90"/>
      <c r="C14" s="91"/>
      <c r="D14" s="92" t="s">
        <v>43</v>
      </c>
      <c r="E14" s="90"/>
      <c r="F14" s="93"/>
      <c r="G14" s="94" t="s">
        <v>123</v>
      </c>
      <c r="H14" s="93"/>
      <c r="I14" s="93"/>
      <c r="J14" s="93"/>
      <c r="K14" s="93"/>
      <c r="L14" s="93"/>
      <c r="M14" s="93"/>
      <c r="N14" s="93"/>
      <c r="O14" s="93"/>
      <c r="P14" s="93"/>
      <c r="Q14" s="93"/>
      <c r="R14" s="93"/>
      <c r="S14" s="93"/>
      <c r="T14" s="93"/>
      <c r="U14" s="91"/>
    </row>
    <row r="15" spans="1:21" x14ac:dyDescent="0.35">
      <c r="A15" s="70"/>
      <c r="B15" s="80"/>
      <c r="C15" s="81"/>
      <c r="D15" s="70"/>
      <c r="E15" s="80"/>
      <c r="F15" s="82"/>
      <c r="G15" s="75"/>
      <c r="H15" s="76"/>
      <c r="I15" s="76"/>
      <c r="J15" s="76"/>
      <c r="K15" s="76"/>
      <c r="L15" s="76"/>
      <c r="M15" s="76"/>
      <c r="N15" s="76"/>
      <c r="O15" s="76"/>
      <c r="P15" s="76"/>
      <c r="Q15" s="76"/>
      <c r="R15" s="76"/>
      <c r="S15" s="76"/>
      <c r="T15" s="76"/>
      <c r="U15" s="77"/>
    </row>
    <row r="16" spans="1:21" x14ac:dyDescent="0.35">
      <c r="A16" s="70" t="s">
        <v>124</v>
      </c>
      <c r="B16" s="80"/>
      <c r="C16" s="81"/>
      <c r="D16" s="70" t="s">
        <v>46</v>
      </c>
      <c r="E16" s="80"/>
      <c r="F16" s="81"/>
      <c r="G16" s="75" t="s">
        <v>125</v>
      </c>
      <c r="H16" s="76"/>
      <c r="I16" s="76"/>
      <c r="J16" s="76"/>
      <c r="K16" s="76"/>
      <c r="L16" s="76"/>
      <c r="M16" s="76"/>
      <c r="N16" s="76"/>
      <c r="O16" s="76"/>
      <c r="P16" s="76"/>
      <c r="Q16" s="76"/>
      <c r="R16" s="76"/>
      <c r="S16" s="76"/>
      <c r="T16" s="76"/>
      <c r="U16" s="77"/>
    </row>
    <row r="17" spans="1:21" x14ac:dyDescent="0.35">
      <c r="A17" s="70" t="s">
        <v>126</v>
      </c>
      <c r="B17" s="80"/>
      <c r="C17" s="81"/>
      <c r="D17" s="70" t="s">
        <v>46</v>
      </c>
      <c r="E17" s="80"/>
      <c r="F17" s="81"/>
      <c r="G17" s="75" t="s">
        <v>125</v>
      </c>
      <c r="H17" s="76"/>
      <c r="I17" s="76"/>
      <c r="J17" s="76"/>
      <c r="K17" s="76"/>
      <c r="L17" s="76"/>
      <c r="M17" s="76"/>
      <c r="N17" s="76"/>
      <c r="O17" s="76"/>
      <c r="P17" s="76"/>
      <c r="Q17" s="76"/>
      <c r="R17" s="76"/>
      <c r="S17" s="76"/>
      <c r="T17" s="76"/>
      <c r="U17" s="77"/>
    </row>
    <row r="18" spans="1:21" x14ac:dyDescent="0.35">
      <c r="A18" s="70" t="s">
        <v>48</v>
      </c>
      <c r="B18" s="80"/>
      <c r="C18" s="81"/>
      <c r="D18" s="70" t="s">
        <v>127</v>
      </c>
      <c r="E18" s="80"/>
      <c r="F18" s="81"/>
      <c r="G18" s="75" t="s">
        <v>128</v>
      </c>
      <c r="H18" s="76"/>
      <c r="I18" s="76"/>
      <c r="J18" s="76"/>
      <c r="K18" s="76"/>
      <c r="L18" s="76"/>
      <c r="M18" s="76"/>
      <c r="N18" s="76"/>
      <c r="O18" s="76"/>
      <c r="P18" s="76"/>
      <c r="Q18" s="76"/>
      <c r="R18" s="76"/>
      <c r="S18" s="76"/>
      <c r="T18" s="76"/>
      <c r="U18" s="77"/>
    </row>
    <row r="19" spans="1:21" x14ac:dyDescent="0.35">
      <c r="A19" s="70" t="s">
        <v>129</v>
      </c>
      <c r="B19" s="80"/>
      <c r="C19" s="81"/>
      <c r="D19" s="70" t="s">
        <v>46</v>
      </c>
      <c r="E19" s="80"/>
      <c r="F19" s="81"/>
      <c r="G19" s="75" t="s">
        <v>125</v>
      </c>
      <c r="H19" s="76"/>
      <c r="I19" s="76"/>
      <c r="J19" s="76"/>
      <c r="K19" s="76"/>
      <c r="L19" s="76"/>
      <c r="M19" s="76"/>
      <c r="N19" s="76"/>
      <c r="O19" s="76"/>
      <c r="P19" s="76"/>
      <c r="Q19" s="76"/>
      <c r="R19" s="76"/>
      <c r="S19" s="76"/>
      <c r="T19" s="76"/>
      <c r="U19" s="77"/>
    </row>
    <row r="20" spans="1:21" x14ac:dyDescent="0.35">
      <c r="A20" s="70" t="s">
        <v>130</v>
      </c>
      <c r="B20" s="80"/>
      <c r="C20" s="81"/>
      <c r="D20" s="70" t="s">
        <v>46</v>
      </c>
      <c r="E20" s="80"/>
      <c r="F20" s="81"/>
      <c r="G20" s="75" t="s">
        <v>125</v>
      </c>
      <c r="H20" s="76"/>
      <c r="I20" s="76"/>
      <c r="J20" s="76"/>
      <c r="K20" s="76"/>
      <c r="L20" s="76"/>
      <c r="M20" s="76"/>
      <c r="N20" s="76"/>
      <c r="O20" s="76"/>
      <c r="P20" s="76"/>
      <c r="Q20" s="76"/>
      <c r="R20" s="76"/>
      <c r="S20" s="76"/>
      <c r="T20" s="76"/>
      <c r="U20" s="77"/>
    </row>
    <row r="21" spans="1:21" x14ac:dyDescent="0.35">
      <c r="A21" s="72"/>
      <c r="B21" s="73"/>
      <c r="C21" s="73"/>
      <c r="D21" s="73"/>
      <c r="E21" s="73"/>
      <c r="F21" s="73"/>
      <c r="G21" s="73"/>
      <c r="H21" s="73"/>
      <c r="I21" s="73"/>
      <c r="J21" s="73"/>
      <c r="K21" s="73"/>
      <c r="L21" s="73"/>
      <c r="M21" s="73"/>
      <c r="N21" s="73"/>
      <c r="O21" s="73"/>
      <c r="P21" s="73"/>
      <c r="Q21" s="73"/>
      <c r="R21" s="73"/>
      <c r="S21" s="73"/>
      <c r="T21" s="73"/>
      <c r="U21" s="74"/>
    </row>
    <row r="22" spans="1:21" x14ac:dyDescent="0.35">
      <c r="A22" s="75"/>
      <c r="B22" s="76"/>
      <c r="C22" s="76"/>
      <c r="D22" s="76"/>
      <c r="E22" s="76"/>
      <c r="F22" s="76"/>
      <c r="G22" s="76"/>
      <c r="H22" s="76"/>
      <c r="I22" s="76"/>
      <c r="J22" s="76"/>
      <c r="K22" s="76"/>
      <c r="L22" s="76"/>
      <c r="M22" s="76"/>
      <c r="N22" s="76"/>
      <c r="O22" s="76"/>
      <c r="P22" s="76"/>
      <c r="Q22" s="76"/>
      <c r="R22" s="76"/>
      <c r="S22" s="76"/>
      <c r="T22" s="76"/>
      <c r="U22" s="77"/>
    </row>
    <row r="23" spans="1:21" x14ac:dyDescent="0.35">
      <c r="A23" s="95" t="s">
        <v>131</v>
      </c>
      <c r="B23" s="96"/>
      <c r="C23" s="97"/>
      <c r="D23" s="97"/>
      <c r="E23" s="97"/>
      <c r="F23" s="97"/>
      <c r="G23" s="97"/>
      <c r="H23" s="97"/>
      <c r="I23" s="97"/>
      <c r="J23" s="97"/>
      <c r="K23" s="97"/>
      <c r="L23" s="97"/>
      <c r="M23" s="97"/>
      <c r="N23" s="97"/>
      <c r="O23" s="97"/>
      <c r="P23" s="97"/>
      <c r="Q23" s="97"/>
      <c r="R23" s="97"/>
      <c r="S23" s="97"/>
      <c r="T23" s="97"/>
      <c r="U23" s="98"/>
    </row>
    <row r="24" spans="1:21" ht="42.65" customHeight="1" x14ac:dyDescent="0.35">
      <c r="A24" s="99" t="s">
        <v>53</v>
      </c>
      <c r="B24" s="100"/>
      <c r="C24" s="101"/>
      <c r="D24" s="101"/>
      <c r="E24" s="101"/>
      <c r="F24" s="101"/>
      <c r="G24" s="101"/>
      <c r="H24" s="101"/>
      <c r="I24" s="101"/>
      <c r="J24" s="101"/>
      <c r="K24" s="101"/>
      <c r="L24" s="101"/>
      <c r="M24" s="101"/>
      <c r="N24" s="101"/>
      <c r="O24" s="101"/>
      <c r="P24" s="101"/>
      <c r="Q24" s="101"/>
      <c r="R24" s="101"/>
      <c r="S24" s="101"/>
      <c r="T24" s="101"/>
      <c r="U24" s="102"/>
    </row>
    <row r="25" spans="1:21" ht="27" customHeight="1" x14ac:dyDescent="0.35">
      <c r="A25" s="70" t="s">
        <v>54</v>
      </c>
      <c r="B25" s="80"/>
      <c r="C25" s="81"/>
      <c r="D25" s="78" t="s">
        <v>46</v>
      </c>
      <c r="E25" s="80"/>
      <c r="F25" s="81"/>
      <c r="G25" s="230" t="s">
        <v>132</v>
      </c>
      <c r="H25" s="231"/>
      <c r="I25" s="231"/>
      <c r="J25" s="231"/>
      <c r="K25" s="231"/>
      <c r="L25" s="231"/>
      <c r="M25" s="231"/>
      <c r="N25" s="231"/>
      <c r="O25" s="231"/>
      <c r="P25" s="231"/>
      <c r="Q25" s="231"/>
      <c r="R25" s="231"/>
      <c r="S25" s="231"/>
      <c r="T25" s="231"/>
      <c r="U25" s="232"/>
    </row>
    <row r="26" spans="1:21" ht="27" customHeight="1" x14ac:dyDescent="0.35">
      <c r="A26" s="70"/>
      <c r="B26" s="80"/>
      <c r="C26" s="81"/>
      <c r="D26" s="78" t="s">
        <v>46</v>
      </c>
      <c r="E26" s="80"/>
      <c r="F26" s="81"/>
      <c r="G26" s="230" t="s">
        <v>133</v>
      </c>
      <c r="H26" s="231"/>
      <c r="I26" s="231"/>
      <c r="J26" s="231"/>
      <c r="K26" s="231"/>
      <c r="L26" s="231"/>
      <c r="M26" s="231"/>
      <c r="N26" s="231"/>
      <c r="O26" s="231"/>
      <c r="P26" s="231"/>
      <c r="Q26" s="231"/>
      <c r="R26" s="231"/>
      <c r="S26" s="231"/>
      <c r="T26" s="231"/>
      <c r="U26" s="232"/>
    </row>
    <row r="27" spans="1:21" ht="27" customHeight="1" x14ac:dyDescent="0.35">
      <c r="A27" s="70" t="s">
        <v>57</v>
      </c>
      <c r="B27" s="80"/>
      <c r="C27" s="81"/>
      <c r="D27" s="78" t="s">
        <v>46</v>
      </c>
      <c r="E27" s="80"/>
      <c r="F27" s="81"/>
      <c r="G27" s="230" t="s">
        <v>132</v>
      </c>
      <c r="H27" s="231"/>
      <c r="I27" s="231"/>
      <c r="J27" s="231"/>
      <c r="K27" s="231"/>
      <c r="L27" s="231"/>
      <c r="M27" s="231"/>
      <c r="N27" s="231"/>
      <c r="O27" s="231"/>
      <c r="P27" s="231"/>
      <c r="Q27" s="231"/>
      <c r="R27" s="231"/>
      <c r="S27" s="231"/>
      <c r="T27" s="231"/>
      <c r="U27" s="232"/>
    </row>
    <row r="28" spans="1:21" ht="27" customHeight="1" x14ac:dyDescent="0.35">
      <c r="A28" s="70"/>
      <c r="B28" s="80"/>
      <c r="C28" s="81"/>
      <c r="D28" s="78" t="s">
        <v>46</v>
      </c>
      <c r="E28" s="80"/>
      <c r="F28" s="81"/>
      <c r="G28" s="230" t="s">
        <v>133</v>
      </c>
      <c r="H28" s="231"/>
      <c r="I28" s="231"/>
      <c r="J28" s="231"/>
      <c r="K28" s="231"/>
      <c r="L28" s="231"/>
      <c r="M28" s="231"/>
      <c r="N28" s="231"/>
      <c r="O28" s="231"/>
      <c r="P28" s="231"/>
      <c r="Q28" s="231"/>
      <c r="R28" s="231"/>
      <c r="S28" s="231"/>
      <c r="T28" s="231"/>
      <c r="U28" s="232"/>
    </row>
    <row r="29" spans="1:21" ht="27" customHeight="1" x14ac:dyDescent="0.35">
      <c r="A29" s="70" t="s">
        <v>58</v>
      </c>
      <c r="B29" s="80"/>
      <c r="C29" s="81"/>
      <c r="D29" s="78" t="s">
        <v>46</v>
      </c>
      <c r="E29" s="80"/>
      <c r="F29" s="81"/>
      <c r="G29" s="230" t="s">
        <v>132</v>
      </c>
      <c r="H29" s="231"/>
      <c r="I29" s="231"/>
      <c r="J29" s="231"/>
      <c r="K29" s="231"/>
      <c r="L29" s="231"/>
      <c r="M29" s="231"/>
      <c r="N29" s="231"/>
      <c r="O29" s="231"/>
      <c r="P29" s="231"/>
      <c r="Q29" s="231"/>
      <c r="R29" s="231"/>
      <c r="S29" s="231"/>
      <c r="T29" s="231"/>
      <c r="U29" s="232"/>
    </row>
    <row r="30" spans="1:21" ht="27" customHeight="1" x14ac:dyDescent="0.35">
      <c r="A30" s="70"/>
      <c r="B30" s="80"/>
      <c r="C30" s="81"/>
      <c r="D30" s="78" t="s">
        <v>46</v>
      </c>
      <c r="E30" s="80"/>
      <c r="F30" s="81"/>
      <c r="G30" s="230" t="s">
        <v>133</v>
      </c>
      <c r="H30" s="231"/>
      <c r="I30" s="231"/>
      <c r="J30" s="231"/>
      <c r="K30" s="231"/>
      <c r="L30" s="231"/>
      <c r="M30" s="231"/>
      <c r="N30" s="231"/>
      <c r="O30" s="231"/>
      <c r="P30" s="231"/>
      <c r="Q30" s="231"/>
      <c r="R30" s="231"/>
      <c r="S30" s="231"/>
      <c r="T30" s="231"/>
      <c r="U30" s="232"/>
    </row>
    <row r="31" spans="1:21" ht="27" customHeight="1" x14ac:dyDescent="0.35">
      <c r="A31" s="70" t="s">
        <v>59</v>
      </c>
      <c r="B31" s="80"/>
      <c r="C31" s="81"/>
      <c r="D31" s="78" t="s">
        <v>46</v>
      </c>
      <c r="E31" s="80"/>
      <c r="F31" s="81"/>
      <c r="G31" s="230" t="s">
        <v>132</v>
      </c>
      <c r="H31" s="231"/>
      <c r="I31" s="231"/>
      <c r="J31" s="231"/>
      <c r="K31" s="231"/>
      <c r="L31" s="231"/>
      <c r="M31" s="231"/>
      <c r="N31" s="231"/>
      <c r="O31" s="231"/>
      <c r="P31" s="231"/>
      <c r="Q31" s="231"/>
      <c r="R31" s="231"/>
      <c r="S31" s="231"/>
      <c r="T31" s="231"/>
      <c r="U31" s="232"/>
    </row>
    <row r="32" spans="1:21" ht="27" customHeight="1" x14ac:dyDescent="0.35">
      <c r="A32" s="70"/>
      <c r="B32" s="80"/>
      <c r="C32" s="81"/>
      <c r="D32" s="78" t="s">
        <v>46</v>
      </c>
      <c r="E32" s="80"/>
      <c r="F32" s="81"/>
      <c r="G32" s="230" t="s">
        <v>133</v>
      </c>
      <c r="H32" s="231"/>
      <c r="I32" s="231"/>
      <c r="J32" s="231"/>
      <c r="K32" s="231"/>
      <c r="L32" s="231"/>
      <c r="M32" s="231"/>
      <c r="N32" s="231"/>
      <c r="O32" s="231"/>
      <c r="P32" s="231"/>
      <c r="Q32" s="231"/>
      <c r="R32" s="231"/>
      <c r="S32" s="231"/>
      <c r="T32" s="231"/>
      <c r="U32" s="232"/>
    </row>
    <row r="33" spans="1:21" ht="27" customHeight="1" x14ac:dyDescent="0.35">
      <c r="A33" s="70" t="s">
        <v>60</v>
      </c>
      <c r="B33" s="80"/>
      <c r="C33" s="81"/>
      <c r="D33" s="78" t="s">
        <v>46</v>
      </c>
      <c r="E33" s="80"/>
      <c r="F33" s="81"/>
      <c r="G33" s="230" t="s">
        <v>132</v>
      </c>
      <c r="H33" s="231"/>
      <c r="I33" s="231"/>
      <c r="J33" s="231"/>
      <c r="K33" s="231"/>
      <c r="L33" s="231"/>
      <c r="M33" s="231"/>
      <c r="N33" s="231"/>
      <c r="O33" s="231"/>
      <c r="P33" s="231"/>
      <c r="Q33" s="231"/>
      <c r="R33" s="231"/>
      <c r="S33" s="231"/>
      <c r="T33" s="231"/>
      <c r="U33" s="232"/>
    </row>
    <row r="34" spans="1:21" ht="27" customHeight="1" x14ac:dyDescent="0.35">
      <c r="A34" s="70"/>
      <c r="B34" s="80"/>
      <c r="C34" s="81"/>
      <c r="D34" s="78" t="s">
        <v>61</v>
      </c>
      <c r="E34" s="80"/>
      <c r="F34" s="81"/>
      <c r="G34" s="230" t="s">
        <v>134</v>
      </c>
      <c r="H34" s="231"/>
      <c r="I34" s="231"/>
      <c r="J34" s="231"/>
      <c r="K34" s="231"/>
      <c r="L34" s="231"/>
      <c r="M34" s="231"/>
      <c r="N34" s="231"/>
      <c r="O34" s="231"/>
      <c r="P34" s="231"/>
      <c r="Q34" s="231"/>
      <c r="R34" s="231"/>
      <c r="S34" s="231"/>
      <c r="T34" s="231"/>
      <c r="U34" s="232"/>
    </row>
    <row r="35" spans="1:21" ht="27" customHeight="1" x14ac:dyDescent="0.35">
      <c r="A35" s="70" t="s">
        <v>62</v>
      </c>
      <c r="B35" s="80"/>
      <c r="C35" s="81"/>
      <c r="D35" s="78" t="s">
        <v>46</v>
      </c>
      <c r="E35" s="80"/>
      <c r="F35" s="81"/>
      <c r="G35" s="230" t="s">
        <v>132</v>
      </c>
      <c r="H35" s="231"/>
      <c r="I35" s="231"/>
      <c r="J35" s="231"/>
      <c r="K35" s="231"/>
      <c r="L35" s="231"/>
      <c r="M35" s="231"/>
      <c r="N35" s="231"/>
      <c r="O35" s="231"/>
      <c r="P35" s="231"/>
      <c r="Q35" s="231"/>
      <c r="R35" s="231"/>
      <c r="S35" s="231"/>
      <c r="T35" s="231"/>
      <c r="U35" s="232"/>
    </row>
    <row r="36" spans="1:21" ht="27" customHeight="1" x14ac:dyDescent="0.35">
      <c r="A36" s="70"/>
      <c r="B36" s="80"/>
      <c r="C36" s="81"/>
      <c r="D36" s="78" t="s">
        <v>46</v>
      </c>
      <c r="E36" s="80"/>
      <c r="F36" s="81"/>
      <c r="G36" s="230" t="s">
        <v>133</v>
      </c>
      <c r="H36" s="231"/>
      <c r="I36" s="231"/>
      <c r="J36" s="231"/>
      <c r="K36" s="231"/>
      <c r="L36" s="231"/>
      <c r="M36" s="231"/>
      <c r="N36" s="231"/>
      <c r="O36" s="231"/>
      <c r="P36" s="231"/>
      <c r="Q36" s="231"/>
      <c r="R36" s="231"/>
      <c r="S36" s="231"/>
      <c r="T36" s="231"/>
      <c r="U36" s="232"/>
    </row>
    <row r="37" spans="1:21" ht="27" customHeight="1" x14ac:dyDescent="0.35">
      <c r="A37" s="70" t="s">
        <v>63</v>
      </c>
      <c r="B37" s="80"/>
      <c r="C37" s="81"/>
      <c r="D37" s="78" t="s">
        <v>46</v>
      </c>
      <c r="E37" s="80"/>
      <c r="F37" s="81"/>
      <c r="G37" s="230" t="s">
        <v>132</v>
      </c>
      <c r="H37" s="231"/>
      <c r="I37" s="231"/>
      <c r="J37" s="231"/>
      <c r="K37" s="231"/>
      <c r="L37" s="231"/>
      <c r="M37" s="231"/>
      <c r="N37" s="231"/>
      <c r="O37" s="231"/>
      <c r="P37" s="231"/>
      <c r="Q37" s="231"/>
      <c r="R37" s="231"/>
      <c r="S37" s="231"/>
      <c r="T37" s="231"/>
      <c r="U37" s="232"/>
    </row>
    <row r="38" spans="1:21" ht="27" customHeight="1" x14ac:dyDescent="0.35">
      <c r="A38" s="70"/>
      <c r="B38" s="80"/>
      <c r="C38" s="81"/>
      <c r="D38" s="78" t="s">
        <v>46</v>
      </c>
      <c r="E38" s="80"/>
      <c r="F38" s="81"/>
      <c r="G38" s="230" t="s">
        <v>133</v>
      </c>
      <c r="H38" s="231"/>
      <c r="I38" s="231"/>
      <c r="J38" s="231"/>
      <c r="K38" s="231"/>
      <c r="L38" s="231"/>
      <c r="M38" s="231"/>
      <c r="N38" s="231"/>
      <c r="O38" s="231"/>
      <c r="P38" s="231"/>
      <c r="Q38" s="231"/>
      <c r="R38" s="231"/>
      <c r="S38" s="231"/>
      <c r="T38" s="231"/>
      <c r="U38" s="232"/>
    </row>
    <row r="39" spans="1:21" ht="27" customHeight="1" x14ac:dyDescent="0.35">
      <c r="A39" s="70" t="s">
        <v>64</v>
      </c>
      <c r="B39" s="80"/>
      <c r="C39" s="81"/>
      <c r="D39" s="78" t="s">
        <v>46</v>
      </c>
      <c r="E39" s="80"/>
      <c r="F39" s="81"/>
      <c r="G39" s="230" t="s">
        <v>132</v>
      </c>
      <c r="H39" s="231"/>
      <c r="I39" s="231"/>
      <c r="J39" s="231"/>
      <c r="K39" s="231"/>
      <c r="L39" s="231"/>
      <c r="M39" s="231"/>
      <c r="N39" s="231"/>
      <c r="O39" s="231"/>
      <c r="P39" s="231"/>
      <c r="Q39" s="231"/>
      <c r="R39" s="231"/>
      <c r="S39" s="231"/>
      <c r="T39" s="231"/>
      <c r="U39" s="232"/>
    </row>
    <row r="40" spans="1:21" ht="27" customHeight="1" x14ac:dyDescent="0.35">
      <c r="A40" s="70"/>
      <c r="B40" s="80"/>
      <c r="C40" s="81"/>
      <c r="D40" s="78" t="s">
        <v>46</v>
      </c>
      <c r="E40" s="80"/>
      <c r="F40" s="81"/>
      <c r="G40" s="230" t="s">
        <v>133</v>
      </c>
      <c r="H40" s="231"/>
      <c r="I40" s="231"/>
      <c r="J40" s="231"/>
      <c r="K40" s="231"/>
      <c r="L40" s="231"/>
      <c r="M40" s="231"/>
      <c r="N40" s="231"/>
      <c r="O40" s="231"/>
      <c r="P40" s="231"/>
      <c r="Q40" s="231"/>
      <c r="R40" s="231"/>
      <c r="S40" s="231"/>
      <c r="T40" s="231"/>
      <c r="U40" s="232"/>
    </row>
    <row r="41" spans="1:21" ht="27" customHeight="1" x14ac:dyDescent="0.35">
      <c r="A41" s="70" t="s">
        <v>65</v>
      </c>
      <c r="B41" s="80"/>
      <c r="C41" s="81"/>
      <c r="D41" s="78" t="s">
        <v>46</v>
      </c>
      <c r="E41" s="80"/>
      <c r="F41" s="81"/>
      <c r="G41" s="230" t="s">
        <v>132</v>
      </c>
      <c r="H41" s="231"/>
      <c r="I41" s="231"/>
      <c r="J41" s="231"/>
      <c r="K41" s="231"/>
      <c r="L41" s="231"/>
      <c r="M41" s="231"/>
      <c r="N41" s="231"/>
      <c r="O41" s="231"/>
      <c r="P41" s="231"/>
      <c r="Q41" s="231"/>
      <c r="R41" s="231"/>
      <c r="S41" s="231"/>
      <c r="T41" s="231"/>
      <c r="U41" s="232"/>
    </row>
    <row r="42" spans="1:21" ht="27" customHeight="1" x14ac:dyDescent="0.35">
      <c r="A42" s="70"/>
      <c r="B42" s="80"/>
      <c r="C42" s="81"/>
      <c r="D42" s="78" t="s">
        <v>46</v>
      </c>
      <c r="E42" s="80"/>
      <c r="F42" s="81"/>
      <c r="G42" s="230" t="s">
        <v>133</v>
      </c>
      <c r="H42" s="231"/>
      <c r="I42" s="231"/>
      <c r="J42" s="231"/>
      <c r="K42" s="231"/>
      <c r="L42" s="231"/>
      <c r="M42" s="231"/>
      <c r="N42" s="231"/>
      <c r="O42" s="231"/>
      <c r="P42" s="231"/>
      <c r="Q42" s="231"/>
      <c r="R42" s="231"/>
      <c r="S42" s="231"/>
      <c r="T42" s="231"/>
      <c r="U42" s="232"/>
    </row>
    <row r="43" spans="1:21" ht="27" customHeight="1" x14ac:dyDescent="0.35">
      <c r="A43" s="70" t="s">
        <v>66</v>
      </c>
      <c r="B43" s="80"/>
      <c r="C43" s="81"/>
      <c r="D43" s="78" t="s">
        <v>61</v>
      </c>
      <c r="E43" s="80"/>
      <c r="F43" s="81"/>
      <c r="G43" s="230" t="s">
        <v>135</v>
      </c>
      <c r="H43" s="231"/>
      <c r="I43" s="231"/>
      <c r="J43" s="231"/>
      <c r="K43" s="231"/>
      <c r="L43" s="231"/>
      <c r="M43" s="231"/>
      <c r="N43" s="231"/>
      <c r="O43" s="231"/>
      <c r="P43" s="231"/>
      <c r="Q43" s="231"/>
      <c r="R43" s="231"/>
      <c r="S43" s="231"/>
      <c r="T43" s="231"/>
      <c r="U43" s="232"/>
    </row>
    <row r="44" spans="1:21" ht="27" customHeight="1" x14ac:dyDescent="0.35">
      <c r="A44" s="70"/>
      <c r="B44" s="80"/>
      <c r="C44" s="81"/>
      <c r="D44" s="78" t="s">
        <v>46</v>
      </c>
      <c r="E44" s="80"/>
      <c r="F44" s="81"/>
      <c r="G44" s="230" t="s">
        <v>133</v>
      </c>
      <c r="H44" s="231"/>
      <c r="I44" s="231"/>
      <c r="J44" s="231"/>
      <c r="K44" s="231"/>
      <c r="L44" s="231"/>
      <c r="M44" s="231"/>
      <c r="N44" s="231"/>
      <c r="O44" s="231"/>
      <c r="P44" s="231"/>
      <c r="Q44" s="231"/>
      <c r="R44" s="231"/>
      <c r="S44" s="231"/>
      <c r="T44" s="231"/>
      <c r="U44" s="232"/>
    </row>
    <row r="45" spans="1:21" ht="27" customHeight="1" x14ac:dyDescent="0.35">
      <c r="A45" s="70" t="s">
        <v>67</v>
      </c>
      <c r="B45" s="80"/>
      <c r="C45" s="81"/>
      <c r="D45" s="78" t="s">
        <v>46</v>
      </c>
      <c r="E45" s="80"/>
      <c r="F45" s="81"/>
      <c r="G45" s="230" t="s">
        <v>136</v>
      </c>
      <c r="H45" s="231"/>
      <c r="I45" s="231"/>
      <c r="J45" s="231"/>
      <c r="K45" s="231"/>
      <c r="L45" s="231"/>
      <c r="M45" s="231"/>
      <c r="N45" s="231"/>
      <c r="O45" s="231"/>
      <c r="P45" s="231"/>
      <c r="Q45" s="231"/>
      <c r="R45" s="231"/>
      <c r="S45" s="231"/>
      <c r="T45" s="231"/>
      <c r="U45" s="232"/>
    </row>
    <row r="46" spans="1:21" ht="27" customHeight="1" x14ac:dyDescent="0.35">
      <c r="A46" s="70"/>
      <c r="B46" s="80"/>
      <c r="C46" s="81"/>
      <c r="D46" s="78" t="s">
        <v>46</v>
      </c>
      <c r="E46" s="80"/>
      <c r="F46" s="81"/>
      <c r="G46" s="230" t="s">
        <v>133</v>
      </c>
      <c r="H46" s="231"/>
      <c r="I46" s="231"/>
      <c r="J46" s="231"/>
      <c r="K46" s="231"/>
      <c r="L46" s="231"/>
      <c r="M46" s="231"/>
      <c r="N46" s="231"/>
      <c r="O46" s="231"/>
      <c r="P46" s="231"/>
      <c r="Q46" s="231"/>
      <c r="R46" s="231"/>
      <c r="S46" s="231"/>
      <c r="T46" s="231"/>
      <c r="U46" s="232"/>
    </row>
    <row r="49" spans="1:21" x14ac:dyDescent="0.35">
      <c r="A49" s="87" t="s">
        <v>137</v>
      </c>
    </row>
    <row r="50" spans="1:21" ht="29" x14ac:dyDescent="0.35">
      <c r="A50" s="103" t="s">
        <v>42</v>
      </c>
      <c r="B50" s="104"/>
      <c r="C50" s="104"/>
      <c r="D50" s="105" t="s">
        <v>43</v>
      </c>
      <c r="E50" s="104"/>
      <c r="F50" s="104"/>
      <c r="G50" s="106" t="s">
        <v>123</v>
      </c>
      <c r="H50" s="107"/>
      <c r="I50" s="107"/>
      <c r="J50" s="107"/>
      <c r="K50" s="107"/>
      <c r="L50" s="107"/>
      <c r="M50" s="107"/>
      <c r="N50" s="107"/>
      <c r="O50" s="107"/>
      <c r="P50" s="107"/>
      <c r="Q50" s="107"/>
      <c r="R50" s="107"/>
      <c r="S50" s="107"/>
      <c r="T50" s="107"/>
      <c r="U50" s="108"/>
    </row>
    <row r="51" spans="1:21" x14ac:dyDescent="0.35">
      <c r="A51" s="79"/>
      <c r="B51" s="79"/>
      <c r="C51" s="79"/>
      <c r="D51" s="112"/>
      <c r="E51" s="79"/>
      <c r="F51" s="83"/>
      <c r="G51" s="236"/>
      <c r="H51" s="237"/>
      <c r="I51" s="237"/>
      <c r="J51" s="237"/>
      <c r="K51" s="237"/>
      <c r="L51" s="237"/>
      <c r="M51" s="237"/>
      <c r="N51" s="237"/>
      <c r="O51" s="237"/>
      <c r="P51" s="237"/>
      <c r="Q51" s="237"/>
      <c r="R51" s="237"/>
      <c r="S51" s="237"/>
      <c r="T51" s="237"/>
      <c r="U51" s="238"/>
    </row>
    <row r="52" spans="1:21" ht="27" customHeight="1" x14ac:dyDescent="0.35">
      <c r="A52" s="79" t="s">
        <v>138</v>
      </c>
      <c r="B52" s="79"/>
      <c r="C52" s="79"/>
      <c r="D52" s="112" t="s">
        <v>46</v>
      </c>
      <c r="E52" s="79"/>
      <c r="F52" s="79"/>
      <c r="G52" s="239" t="s">
        <v>139</v>
      </c>
      <c r="H52" s="240"/>
      <c r="I52" s="240"/>
      <c r="J52" s="240"/>
      <c r="K52" s="240"/>
      <c r="L52" s="240"/>
      <c r="M52" s="240"/>
      <c r="N52" s="240"/>
      <c r="O52" s="240"/>
      <c r="P52" s="240"/>
      <c r="Q52" s="240"/>
      <c r="R52" s="240"/>
      <c r="S52" s="240"/>
      <c r="T52" s="240"/>
      <c r="U52" s="241"/>
    </row>
    <row r="53" spans="1:21" ht="27" customHeight="1" x14ac:dyDescent="0.35">
      <c r="A53" s="79" t="s">
        <v>140</v>
      </c>
      <c r="B53" s="79"/>
      <c r="C53" s="79"/>
      <c r="D53" s="112" t="s">
        <v>46</v>
      </c>
      <c r="E53" s="79"/>
      <c r="F53" s="79"/>
      <c r="G53" s="239" t="s">
        <v>133</v>
      </c>
      <c r="H53" s="240"/>
      <c r="I53" s="240"/>
      <c r="J53" s="240"/>
      <c r="K53" s="240"/>
      <c r="L53" s="240"/>
      <c r="M53" s="240"/>
      <c r="N53" s="240"/>
      <c r="O53" s="240"/>
      <c r="P53" s="240"/>
      <c r="Q53" s="240"/>
      <c r="R53" s="240"/>
      <c r="S53" s="240"/>
      <c r="T53" s="240"/>
      <c r="U53" s="241"/>
    </row>
    <row r="54" spans="1:21" ht="27" customHeight="1" x14ac:dyDescent="0.35">
      <c r="A54" s="79" t="s">
        <v>141</v>
      </c>
      <c r="B54" s="79"/>
      <c r="C54" s="79"/>
      <c r="D54" s="112" t="s">
        <v>61</v>
      </c>
      <c r="E54" s="79"/>
      <c r="F54" s="79"/>
      <c r="G54" s="239" t="s">
        <v>135</v>
      </c>
      <c r="H54" s="240"/>
      <c r="I54" s="240"/>
      <c r="J54" s="240"/>
      <c r="K54" s="240"/>
      <c r="L54" s="240"/>
      <c r="M54" s="240"/>
      <c r="N54" s="240"/>
      <c r="O54" s="240"/>
      <c r="P54" s="240"/>
      <c r="Q54" s="240"/>
      <c r="R54" s="240"/>
      <c r="S54" s="240"/>
      <c r="T54" s="240"/>
      <c r="U54" s="241"/>
    </row>
    <row r="55" spans="1:21" ht="27" customHeight="1" x14ac:dyDescent="0.35">
      <c r="A55" s="86" t="s">
        <v>142</v>
      </c>
      <c r="B55" s="86"/>
      <c r="C55" s="86"/>
      <c r="D55" s="113" t="s">
        <v>46</v>
      </c>
      <c r="E55" s="86"/>
      <c r="F55" s="86"/>
      <c r="G55" s="242" t="s">
        <v>143</v>
      </c>
      <c r="H55" s="243"/>
      <c r="I55" s="243"/>
      <c r="J55" s="243"/>
      <c r="K55" s="243"/>
      <c r="L55" s="243"/>
      <c r="M55" s="243"/>
      <c r="N55" s="243"/>
      <c r="O55" s="243"/>
      <c r="P55" s="243"/>
      <c r="Q55" s="243"/>
      <c r="R55" s="243"/>
      <c r="S55" s="243"/>
      <c r="T55" s="243"/>
      <c r="U55" s="244"/>
    </row>
    <row r="56" spans="1:21" ht="27" customHeight="1" x14ac:dyDescent="0.35">
      <c r="A56" s="83"/>
      <c r="B56" s="84"/>
      <c r="C56" s="84"/>
      <c r="D56" s="84"/>
      <c r="E56" s="84"/>
      <c r="F56" s="84"/>
      <c r="G56" s="245"/>
      <c r="H56" s="245"/>
      <c r="I56" s="245"/>
      <c r="J56" s="245"/>
      <c r="K56" s="245"/>
      <c r="L56" s="245"/>
      <c r="M56" s="245"/>
      <c r="N56" s="245"/>
      <c r="O56" s="245"/>
      <c r="P56" s="245"/>
      <c r="Q56" s="245"/>
      <c r="R56" s="245"/>
      <c r="S56" s="245"/>
      <c r="T56" s="245"/>
      <c r="U56" s="246"/>
    </row>
    <row r="57" spans="1:21" ht="27" customHeight="1" x14ac:dyDescent="0.35">
      <c r="A57" s="109" t="s">
        <v>144</v>
      </c>
      <c r="B57" s="110"/>
      <c r="C57" s="111"/>
      <c r="D57" s="111"/>
      <c r="E57" s="111"/>
      <c r="F57" s="111"/>
      <c r="G57" s="247"/>
      <c r="H57" s="247"/>
      <c r="I57" s="247"/>
      <c r="J57" s="247"/>
      <c r="K57" s="247"/>
      <c r="L57" s="247"/>
      <c r="M57" s="247"/>
      <c r="N57" s="247"/>
      <c r="O57" s="247"/>
      <c r="P57" s="247"/>
      <c r="Q57" s="247"/>
      <c r="R57" s="247"/>
      <c r="S57" s="247"/>
      <c r="T57" s="247"/>
      <c r="U57" s="248"/>
    </row>
    <row r="58" spans="1:21" ht="27" customHeight="1" x14ac:dyDescent="0.35">
      <c r="A58" s="79"/>
      <c r="B58" s="85"/>
      <c r="C58" s="88" t="s">
        <v>75</v>
      </c>
      <c r="D58" s="88" t="s">
        <v>76</v>
      </c>
      <c r="E58" s="88" t="s">
        <v>77</v>
      </c>
      <c r="F58" s="85"/>
      <c r="G58" s="233"/>
      <c r="H58" s="234"/>
      <c r="I58" s="234"/>
      <c r="J58" s="234"/>
      <c r="K58" s="234"/>
      <c r="L58" s="234"/>
      <c r="M58" s="234"/>
      <c r="N58" s="234"/>
      <c r="O58" s="234"/>
      <c r="P58" s="234"/>
      <c r="Q58" s="234"/>
      <c r="R58" s="234"/>
      <c r="S58" s="234"/>
      <c r="T58" s="234"/>
      <c r="U58" s="235"/>
    </row>
    <row r="59" spans="1:21" ht="27" customHeight="1" x14ac:dyDescent="0.35">
      <c r="A59" s="79" t="s">
        <v>79</v>
      </c>
      <c r="B59" s="79"/>
      <c r="C59" s="114" t="s">
        <v>46</v>
      </c>
      <c r="D59" s="114" t="s">
        <v>46</v>
      </c>
      <c r="E59" s="114" t="s">
        <v>61</v>
      </c>
      <c r="F59" s="79"/>
      <c r="G59" s="239" t="s">
        <v>139</v>
      </c>
      <c r="H59" s="240"/>
      <c r="I59" s="240"/>
      <c r="J59" s="240"/>
      <c r="K59" s="240"/>
      <c r="L59" s="240"/>
      <c r="M59" s="240"/>
      <c r="N59" s="240"/>
      <c r="O59" s="240"/>
      <c r="P59" s="240"/>
      <c r="Q59" s="240"/>
      <c r="R59" s="240"/>
      <c r="S59" s="240"/>
      <c r="T59" s="240"/>
      <c r="U59" s="241"/>
    </row>
    <row r="60" spans="1:21" ht="27" customHeight="1" x14ac:dyDescent="0.35">
      <c r="A60" s="79"/>
      <c r="B60" s="79"/>
      <c r="C60" s="114"/>
      <c r="D60" s="114"/>
      <c r="E60" s="114"/>
      <c r="F60" s="79"/>
      <c r="G60" s="239"/>
      <c r="H60" s="240"/>
      <c r="I60" s="240"/>
      <c r="J60" s="240"/>
      <c r="K60" s="240"/>
      <c r="L60" s="240"/>
      <c r="M60" s="240"/>
      <c r="N60" s="240"/>
      <c r="O60" s="240"/>
      <c r="P60" s="240"/>
      <c r="Q60" s="240"/>
      <c r="R60" s="240"/>
      <c r="S60" s="240"/>
      <c r="T60" s="240"/>
      <c r="U60" s="241"/>
    </row>
    <row r="61" spans="1:21" ht="27" customHeight="1" x14ac:dyDescent="0.35">
      <c r="A61" s="79" t="s">
        <v>80</v>
      </c>
      <c r="B61" s="79"/>
      <c r="C61" s="114" t="s">
        <v>61</v>
      </c>
      <c r="D61" s="114" t="s">
        <v>61</v>
      </c>
      <c r="E61" s="114" t="s">
        <v>61</v>
      </c>
      <c r="F61" s="79"/>
      <c r="G61" s="239" t="s">
        <v>135</v>
      </c>
      <c r="H61" s="240"/>
      <c r="I61" s="240"/>
      <c r="J61" s="240"/>
      <c r="K61" s="240"/>
      <c r="L61" s="240"/>
      <c r="M61" s="240"/>
      <c r="N61" s="240"/>
      <c r="O61" s="240"/>
      <c r="P61" s="240"/>
      <c r="Q61" s="240"/>
      <c r="R61" s="240"/>
      <c r="S61" s="240"/>
      <c r="T61" s="240"/>
      <c r="U61" s="241"/>
    </row>
    <row r="62" spans="1:21" ht="27" customHeight="1" x14ac:dyDescent="0.35">
      <c r="A62" s="79"/>
      <c r="B62" s="79"/>
      <c r="C62" s="114"/>
      <c r="D62" s="114"/>
      <c r="E62" s="114"/>
      <c r="F62" s="79"/>
      <c r="G62" s="239"/>
      <c r="H62" s="240"/>
      <c r="I62" s="240"/>
      <c r="J62" s="240"/>
      <c r="K62" s="240"/>
      <c r="L62" s="240"/>
      <c r="M62" s="240"/>
      <c r="N62" s="240"/>
      <c r="O62" s="240"/>
      <c r="P62" s="240"/>
      <c r="Q62" s="240"/>
      <c r="R62" s="240"/>
      <c r="S62" s="240"/>
      <c r="T62" s="240"/>
      <c r="U62" s="241"/>
    </row>
    <row r="63" spans="1:21" ht="27" customHeight="1" x14ac:dyDescent="0.35">
      <c r="A63" s="79" t="s">
        <v>81</v>
      </c>
      <c r="B63" s="79"/>
      <c r="C63" s="114" t="s">
        <v>61</v>
      </c>
      <c r="D63" s="114" t="s">
        <v>61</v>
      </c>
      <c r="E63" s="114" t="s">
        <v>61</v>
      </c>
      <c r="F63" s="79"/>
      <c r="G63" s="239" t="s">
        <v>135</v>
      </c>
      <c r="H63" s="240"/>
      <c r="I63" s="240"/>
      <c r="J63" s="240"/>
      <c r="K63" s="240"/>
      <c r="L63" s="240"/>
      <c r="M63" s="240"/>
      <c r="N63" s="240"/>
      <c r="O63" s="240"/>
      <c r="P63" s="240"/>
      <c r="Q63" s="240"/>
      <c r="R63" s="240"/>
      <c r="S63" s="240"/>
      <c r="T63" s="240"/>
      <c r="U63" s="241"/>
    </row>
    <row r="64" spans="1:21" ht="27" customHeight="1" x14ac:dyDescent="0.35">
      <c r="A64" s="79"/>
      <c r="B64" s="79"/>
      <c r="C64" s="114"/>
      <c r="D64" s="114"/>
      <c r="E64" s="114"/>
      <c r="F64" s="79"/>
      <c r="G64" s="239"/>
      <c r="H64" s="240"/>
      <c r="I64" s="240"/>
      <c r="J64" s="240"/>
      <c r="K64" s="240"/>
      <c r="L64" s="240"/>
      <c r="M64" s="240"/>
      <c r="N64" s="240"/>
      <c r="O64" s="240"/>
      <c r="P64" s="240"/>
      <c r="Q64" s="240"/>
      <c r="R64" s="240"/>
      <c r="S64" s="240"/>
      <c r="T64" s="240"/>
      <c r="U64" s="241"/>
    </row>
    <row r="65" spans="1:21" ht="27" customHeight="1" x14ac:dyDescent="0.35">
      <c r="A65" s="79" t="s">
        <v>82</v>
      </c>
      <c r="B65" s="79"/>
      <c r="C65" s="114" t="s">
        <v>61</v>
      </c>
      <c r="D65" s="114" t="s">
        <v>61</v>
      </c>
      <c r="E65" s="114" t="s">
        <v>61</v>
      </c>
      <c r="F65" s="79"/>
      <c r="G65" s="239" t="s">
        <v>135</v>
      </c>
      <c r="H65" s="240"/>
      <c r="I65" s="240"/>
      <c r="J65" s="240"/>
      <c r="K65" s="240"/>
      <c r="L65" s="240"/>
      <c r="M65" s="240"/>
      <c r="N65" s="240"/>
      <c r="O65" s="240"/>
      <c r="P65" s="240"/>
      <c r="Q65" s="240"/>
      <c r="R65" s="240"/>
      <c r="S65" s="240"/>
      <c r="T65" s="240"/>
      <c r="U65" s="241"/>
    </row>
    <row r="66" spans="1:21" ht="27" customHeight="1" x14ac:dyDescent="0.35">
      <c r="A66" s="79"/>
      <c r="B66" s="79"/>
      <c r="C66" s="114"/>
      <c r="D66" s="114"/>
      <c r="E66" s="114"/>
      <c r="F66" s="79"/>
      <c r="G66" s="239"/>
      <c r="H66" s="240"/>
      <c r="I66" s="240"/>
      <c r="J66" s="240"/>
      <c r="K66" s="240"/>
      <c r="L66" s="240"/>
      <c r="M66" s="240"/>
      <c r="N66" s="240"/>
      <c r="O66" s="240"/>
      <c r="P66" s="240"/>
      <c r="Q66" s="240"/>
      <c r="R66" s="240"/>
      <c r="S66" s="240"/>
      <c r="T66" s="240"/>
      <c r="U66" s="241"/>
    </row>
    <row r="67" spans="1:21" ht="27" customHeight="1" x14ac:dyDescent="0.35">
      <c r="A67" s="79" t="s">
        <v>83</v>
      </c>
      <c r="B67" s="79"/>
      <c r="C67" s="114" t="s">
        <v>46</v>
      </c>
      <c r="D67" s="114" t="s">
        <v>46</v>
      </c>
      <c r="E67" s="114" t="s">
        <v>61</v>
      </c>
      <c r="F67" s="79"/>
      <c r="G67" s="239" t="s">
        <v>139</v>
      </c>
      <c r="H67" s="240"/>
      <c r="I67" s="240"/>
      <c r="J67" s="240"/>
      <c r="K67" s="240"/>
      <c r="L67" s="240"/>
      <c r="M67" s="240"/>
      <c r="N67" s="240"/>
      <c r="O67" s="240"/>
      <c r="P67" s="240"/>
      <c r="Q67" s="240"/>
      <c r="R67" s="240"/>
      <c r="S67" s="240"/>
      <c r="T67" s="240"/>
      <c r="U67" s="241"/>
    </row>
    <row r="68" spans="1:21" ht="27" customHeight="1" x14ac:dyDescent="0.35">
      <c r="A68" s="79"/>
      <c r="B68" s="79"/>
      <c r="C68" s="114"/>
      <c r="D68" s="114"/>
      <c r="E68" s="114"/>
      <c r="F68" s="79"/>
      <c r="G68" s="239"/>
      <c r="H68" s="240"/>
      <c r="I68" s="240"/>
      <c r="J68" s="240"/>
      <c r="K68" s="240"/>
      <c r="L68" s="240"/>
      <c r="M68" s="240"/>
      <c r="N68" s="240"/>
      <c r="O68" s="240"/>
      <c r="P68" s="240"/>
      <c r="Q68" s="240"/>
      <c r="R68" s="240"/>
      <c r="S68" s="240"/>
      <c r="T68" s="240"/>
      <c r="U68" s="241"/>
    </row>
    <row r="69" spans="1:21" ht="27" customHeight="1" x14ac:dyDescent="0.35">
      <c r="A69" s="79" t="s">
        <v>84</v>
      </c>
      <c r="B69" s="79"/>
      <c r="C69" s="114" t="s">
        <v>61</v>
      </c>
      <c r="D69" s="114" t="s">
        <v>61</v>
      </c>
      <c r="E69" s="114" t="s">
        <v>61</v>
      </c>
      <c r="F69" s="79"/>
      <c r="G69" s="239" t="s">
        <v>135</v>
      </c>
      <c r="H69" s="240"/>
      <c r="I69" s="240"/>
      <c r="J69" s="240"/>
      <c r="K69" s="240"/>
      <c r="L69" s="240"/>
      <c r="M69" s="240"/>
      <c r="N69" s="240"/>
      <c r="O69" s="240"/>
      <c r="P69" s="240"/>
      <c r="Q69" s="240"/>
      <c r="R69" s="240"/>
      <c r="S69" s="240"/>
      <c r="T69" s="240"/>
      <c r="U69" s="241"/>
    </row>
    <row r="70" spans="1:21" ht="27" customHeight="1" x14ac:dyDescent="0.35">
      <c r="A70" s="79"/>
      <c r="B70" s="79"/>
      <c r="C70" s="114"/>
      <c r="D70" s="114"/>
      <c r="E70" s="114"/>
      <c r="F70" s="79"/>
      <c r="G70" s="239"/>
      <c r="H70" s="240"/>
      <c r="I70" s="240"/>
      <c r="J70" s="240"/>
      <c r="K70" s="240"/>
      <c r="L70" s="240"/>
      <c r="M70" s="240"/>
      <c r="N70" s="240"/>
      <c r="O70" s="240"/>
      <c r="P70" s="240"/>
      <c r="Q70" s="240"/>
      <c r="R70" s="240"/>
      <c r="S70" s="240"/>
      <c r="T70" s="240"/>
      <c r="U70" s="241"/>
    </row>
    <row r="71" spans="1:21" ht="27" customHeight="1" x14ac:dyDescent="0.35">
      <c r="A71" s="79" t="s">
        <v>85</v>
      </c>
      <c r="B71" s="79"/>
      <c r="C71" s="114" t="s">
        <v>61</v>
      </c>
      <c r="D71" s="114" t="s">
        <v>61</v>
      </c>
      <c r="E71" s="114" t="s">
        <v>61</v>
      </c>
      <c r="F71" s="79"/>
      <c r="G71" s="239" t="s">
        <v>135</v>
      </c>
      <c r="H71" s="240"/>
      <c r="I71" s="240"/>
      <c r="J71" s="240"/>
      <c r="K71" s="240"/>
      <c r="L71" s="240"/>
      <c r="M71" s="240"/>
      <c r="N71" s="240"/>
      <c r="O71" s="240"/>
      <c r="P71" s="240"/>
      <c r="Q71" s="240"/>
      <c r="R71" s="240"/>
      <c r="S71" s="240"/>
      <c r="T71" s="240"/>
      <c r="U71" s="241"/>
    </row>
    <row r="72" spans="1:21" ht="27" customHeight="1" x14ac:dyDescent="0.35">
      <c r="A72" s="79"/>
      <c r="B72" s="79"/>
      <c r="C72" s="114"/>
      <c r="D72" s="114"/>
      <c r="E72" s="114"/>
      <c r="F72" s="79"/>
      <c r="G72" s="239"/>
      <c r="H72" s="240"/>
      <c r="I72" s="240"/>
      <c r="J72" s="240"/>
      <c r="K72" s="240"/>
      <c r="L72" s="240"/>
      <c r="M72" s="240"/>
      <c r="N72" s="240"/>
      <c r="O72" s="240"/>
      <c r="P72" s="240"/>
      <c r="Q72" s="240"/>
      <c r="R72" s="240"/>
      <c r="S72" s="240"/>
      <c r="T72" s="240"/>
      <c r="U72" s="241"/>
    </row>
    <row r="73" spans="1:21" ht="27" customHeight="1" x14ac:dyDescent="0.35">
      <c r="A73" s="79" t="s">
        <v>86</v>
      </c>
      <c r="B73" s="79"/>
      <c r="C73" s="114" t="s">
        <v>46</v>
      </c>
      <c r="D73" s="114" t="s">
        <v>46</v>
      </c>
      <c r="E73" s="114" t="s">
        <v>61</v>
      </c>
      <c r="F73" s="79"/>
      <c r="G73" s="239" t="s">
        <v>139</v>
      </c>
      <c r="H73" s="240"/>
      <c r="I73" s="240"/>
      <c r="J73" s="240"/>
      <c r="K73" s="240"/>
      <c r="L73" s="240"/>
      <c r="M73" s="240"/>
      <c r="N73" s="240"/>
      <c r="O73" s="240"/>
      <c r="P73" s="240"/>
      <c r="Q73" s="240"/>
      <c r="R73" s="240"/>
      <c r="S73" s="240"/>
      <c r="T73" s="240"/>
      <c r="U73" s="241"/>
    </row>
    <row r="74" spans="1:21" ht="27" customHeight="1" x14ac:dyDescent="0.35">
      <c r="A74" s="79"/>
      <c r="B74" s="79"/>
      <c r="C74" s="114"/>
      <c r="D74" s="114"/>
      <c r="E74" s="114"/>
      <c r="F74" s="79"/>
      <c r="G74" s="239"/>
      <c r="H74" s="240"/>
      <c r="I74" s="240"/>
      <c r="J74" s="240"/>
      <c r="K74" s="240"/>
      <c r="L74" s="240"/>
      <c r="M74" s="240"/>
      <c r="N74" s="240"/>
      <c r="O74" s="240"/>
      <c r="P74" s="240"/>
      <c r="Q74" s="240"/>
      <c r="R74" s="240"/>
      <c r="S74" s="240"/>
      <c r="T74" s="240"/>
      <c r="U74" s="241"/>
    </row>
    <row r="75" spans="1:21" ht="27" customHeight="1" x14ac:dyDescent="0.35">
      <c r="A75" s="79" t="s">
        <v>87</v>
      </c>
      <c r="B75" s="79"/>
      <c r="C75" s="114" t="s">
        <v>61</v>
      </c>
      <c r="D75" s="114" t="s">
        <v>61</v>
      </c>
      <c r="E75" s="114" t="s">
        <v>61</v>
      </c>
      <c r="F75" s="79"/>
      <c r="G75" s="239" t="s">
        <v>135</v>
      </c>
      <c r="H75" s="240"/>
      <c r="I75" s="240"/>
      <c r="J75" s="240"/>
      <c r="K75" s="240"/>
      <c r="L75" s="240"/>
      <c r="M75" s="240"/>
      <c r="N75" s="240"/>
      <c r="O75" s="240"/>
      <c r="P75" s="240"/>
      <c r="Q75" s="240"/>
      <c r="R75" s="240"/>
      <c r="S75" s="240"/>
      <c r="T75" s="240"/>
      <c r="U75" s="241"/>
    </row>
  </sheetData>
  <mergeCells count="47">
    <mergeCell ref="G71:U71"/>
    <mergeCell ref="G72:U72"/>
    <mergeCell ref="G73:U73"/>
    <mergeCell ref="G74:U74"/>
    <mergeCell ref="G75:U75"/>
    <mergeCell ref="G70:U70"/>
    <mergeCell ref="G59:U59"/>
    <mergeCell ref="G60:U60"/>
    <mergeCell ref="G61:U61"/>
    <mergeCell ref="G62:U62"/>
    <mergeCell ref="G63:U63"/>
    <mergeCell ref="G64:U64"/>
    <mergeCell ref="G65:U65"/>
    <mergeCell ref="G66:U66"/>
    <mergeCell ref="G67:U67"/>
    <mergeCell ref="G68:U68"/>
    <mergeCell ref="G69:U69"/>
    <mergeCell ref="G58:U58"/>
    <mergeCell ref="G43:U43"/>
    <mergeCell ref="G44:U44"/>
    <mergeCell ref="G45:U45"/>
    <mergeCell ref="G46:U46"/>
    <mergeCell ref="G51:U51"/>
    <mergeCell ref="G52:U52"/>
    <mergeCell ref="G53:U53"/>
    <mergeCell ref="G54:U54"/>
    <mergeCell ref="G55:U55"/>
    <mergeCell ref="G56:U56"/>
    <mergeCell ref="G57:U57"/>
    <mergeCell ref="G42:U42"/>
    <mergeCell ref="G31:U31"/>
    <mergeCell ref="G32:U32"/>
    <mergeCell ref="G33:U33"/>
    <mergeCell ref="G34:U34"/>
    <mergeCell ref="G35:U35"/>
    <mergeCell ref="G36:U36"/>
    <mergeCell ref="G37:U37"/>
    <mergeCell ref="G38:U38"/>
    <mergeCell ref="G39:U39"/>
    <mergeCell ref="G40:U40"/>
    <mergeCell ref="G41:U41"/>
    <mergeCell ref="G30:U30"/>
    <mergeCell ref="G25:U25"/>
    <mergeCell ref="G26:U26"/>
    <mergeCell ref="G27:U27"/>
    <mergeCell ref="G28:U28"/>
    <mergeCell ref="G29:U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5" x14ac:dyDescent="0.35"/>
  <cols>
    <col min="1" max="1" width="15.453125" bestFit="1" customWidth="1"/>
  </cols>
  <sheetData>
    <row r="1" spans="1:2" x14ac:dyDescent="0.35">
      <c r="A1" s="8" t="s">
        <v>145</v>
      </c>
      <c r="B1">
        <v>0</v>
      </c>
    </row>
    <row r="2" spans="1:2" x14ac:dyDescent="0.35">
      <c r="A2" s="8" t="s">
        <v>46</v>
      </c>
      <c r="B2">
        <v>1</v>
      </c>
    </row>
    <row r="3" spans="1:2" x14ac:dyDescent="0.35">
      <c r="A3" s="8" t="s">
        <v>61</v>
      </c>
      <c r="B3">
        <v>2</v>
      </c>
    </row>
    <row r="4" spans="1:2" x14ac:dyDescent="0.35">
      <c r="A4" s="8" t="s">
        <v>146</v>
      </c>
      <c r="B4">
        <v>3</v>
      </c>
    </row>
    <row r="5" spans="1:2" x14ac:dyDescent="0.35">
      <c r="A5" s="8" t="s">
        <v>147</v>
      </c>
      <c r="B5">
        <v>4</v>
      </c>
    </row>
    <row r="6" spans="1:2" x14ac:dyDescent="0.35">
      <c r="A6" s="8" t="s">
        <v>148</v>
      </c>
      <c r="B6">
        <v>3</v>
      </c>
    </row>
    <row r="8" spans="1:2" x14ac:dyDescent="0.35">
      <c r="A8" s="8" t="s">
        <v>92</v>
      </c>
    </row>
    <row r="9" spans="1:2" x14ac:dyDescent="0.35">
      <c r="A9" s="8" t="s">
        <v>105</v>
      </c>
    </row>
    <row r="11" spans="1:2" x14ac:dyDescent="0.35">
      <c r="A11" t="s">
        <v>101</v>
      </c>
      <c r="B11">
        <v>0</v>
      </c>
    </row>
    <row r="12" spans="1:2" x14ac:dyDescent="0.35">
      <c r="A12" t="s">
        <v>149</v>
      </c>
      <c r="B12">
        <v>5</v>
      </c>
    </row>
    <row r="13" spans="1:2" x14ac:dyDescent="0.35">
      <c r="A13" t="s">
        <v>150</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006BD2D58D79478BEDA5B4BDD2D37F" ma:contentTypeVersion="8" ma:contentTypeDescription="Create a new document." ma:contentTypeScope="" ma:versionID="8a0be599af5a8ae8fa62c4209d019341">
  <xsd:schema xmlns:xsd="http://www.w3.org/2001/XMLSchema" xmlns:xs="http://www.w3.org/2001/XMLSchema" xmlns:p="http://schemas.microsoft.com/office/2006/metadata/properties" xmlns:ns2="02088839-1823-41b8-accd-69d55cedbdd5" targetNamespace="http://schemas.microsoft.com/office/2006/metadata/properties" ma:root="true" ma:fieldsID="238932249019a38a5c6a9c6e9be26bc8" ns2:_="">
    <xsd:import namespace="02088839-1823-41b8-accd-69d55cedbd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88839-1823-41b8-accd-69d55cedbd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1B28E65E-6AD1-42B7-AD9F-AFB2294F3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88839-1823-41b8-accd-69d55cedbd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02088839-1823-41b8-accd-69d55cedbdd5"/>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Summary</vt:lpstr>
      <vt:lpstr>Equalities</vt:lpstr>
      <vt:lpstr>Environment</vt:lpstr>
      <vt:lpstr>Engagement</vt:lpstr>
      <vt:lpstr>Notes on Completion</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DePonte</cp:lastModifiedBy>
  <cp:revision/>
  <dcterms:created xsi:type="dcterms:W3CDTF">2016-04-19T12:09:38Z</dcterms:created>
  <dcterms:modified xsi:type="dcterms:W3CDTF">2021-12-03T14:54:40Z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0x010100C2006BD2D58D79478BEDA5B4BDD2D37F</vt:lpwstr>
  </property>
</Properties>
</file>