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fileSharing readOnlyRecommended="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13_ncr:1_{262F50F3-8920-44E3-9B26-E7A929BF0B84}" xr6:coauthVersionLast="47" xr6:coauthVersionMax="47" xr10:uidLastSave="{00000000-0000-0000-0000-000000000000}"/>
  <workbookProtection lockStructure="1"/>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<sst xmlns="http://schemas.openxmlformats.org/spreadsheetml/2006/main" count="229" uniqueCount="121">
  <si>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</si>
  <si>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</si>
  <si>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</si>
  <si>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</si>
  <si>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</si>
  <si>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</si>
  <si>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</si>
  <si>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</si>
  <si>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</si>
  <si>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</si>
  <si>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</si>
  <si>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</si>
  <si>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</si>
  <si>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</si>
  <si>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</si>
  <si>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</si>
  <si>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</si>
  <si>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</si>
  <si>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</si>
  <si>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</si>
  <si>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</si>
  <si>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</si>
  <si>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</si>
  <si>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</si>
  <si>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</si>
  <si>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</si>
  <si>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</si>
  <si>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</si>
  <si>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</si>
  <si>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</si>
  <si>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</si>
  <si>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</si>
  <si>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</si>
  <si>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</si>
  <si>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</si>
  <si>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</si>
  <si>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</si>
  <si>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</si>
  <si>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</si>
  <si>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</si>
  <si>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</si>
  <si>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</si>
  <si>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</si>
  <si>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</si>
  <si>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</si>
  <si>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</si>
  <si>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</si>
  <si>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</si>
  <si>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</si>
  <si>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</si>
  <si>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</si>
  <si>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</si>
  <si>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</si>
  <si>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</si>
  <si>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</si>
  <si>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</si>
  <si>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</si>
  <si>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</si>
  <si>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</si>
  <si>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</si>
  <si>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</si>
  <si>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</si>
  <si>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</si>
  <si>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</si>
  <si>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</si>
  <si>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</si>
  <si>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</si>
  <si>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</si>
  <si>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</si>
  <si>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</si>
  <si>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</si>
  <si>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</si>
  <si>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</si>
  <si>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</si>
  <si>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</si>
  <si>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</si>
  <si>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</si>
  <si>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</si>
  <si>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</si>
  <si>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</si>
  <si>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</si>
  <si>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</si>
  <si>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</si>
  <si>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</si>
  <si>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</si>
  <si>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</si>
  <si>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</si>
  <si>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</si>
  <si>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</si>
  <si>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</si>
  <si>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</si>
  <si>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</si>
  <si>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</si>
  <si>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</si>
  <si>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</si>
  <si>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</si>
  <si>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</si>
  <si>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</si>
  <si>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</si>
  <si>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</si>
  <si>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</si>
  <si>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</si>
  <si>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</si>
  <si>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</si>
  <si>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</si>
  <si>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</si>
  <si>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</si>
  <si>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</si>
  <si>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</si>
  <si>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Reviewing the respite offer for people with a learning disability and developing a new day service offer in North Kirklees.</t>
  </si>
  <si>
    <t>Adults and Health</t>
  </si>
  <si>
    <t>Saf Bhuta</t>
  </si>
  <si>
    <t>In-house Provider</t>
  </si>
  <si>
    <t>Michelle Cross</t>
  </si>
  <si>
    <t>LD in-house provision North Kirklees</t>
  </si>
  <si>
    <t>YES</t>
  </si>
  <si>
    <t>NO</t>
  </si>
  <si>
    <t>Ravensthorpe, Heckmondwike, Shepley.</t>
  </si>
  <si>
    <t xml:space="preserve">Once these changes have been implemented staff and service users and staff will benefit from receiving services and working in modern fit for purpose buildings and should have a more flexible package of support. However, we do know our workforce and existing service user groups and during the transitiomn phase of getting to the outcome of this proposal, some staff and service users may be negatively afected (for example having  to travel further) whilst others will be positively impacted (having to travel less). It is more likely that this proposal will positvely impact on new  staff yet to be recruited and new service users not yet transitioned from Chuildrens services. </t>
  </si>
  <si>
    <t xml:space="preserve">Adult servcies work with colleagues from R&amp;G (PRP) regardig the use of the Kirklees buildings that Adults operate in and intelligence shows that some of these buildings are not fit for the future and have concerning conditions reports with potential future health and safety issues. In addiiton to this and learning from previous experiences has shown that staff transferring to more modern buildings has resulted in an increase in staff morale and improved working conditions. Previous exercises involving a move into improved facilities have also shown that this benefits service users and their carers although the transitioning can be disruptive for them initially. 
</t>
  </si>
  <si>
    <t xml:space="preserve">Accelerate the re-provision of some of the respite and day service offer into more modern buildings by reviewing the whole estate that we use to support people with a learning disability and their families and, potentially, changing the nature of the service delivered from some buildings. Once these changes have been implemented staff and service users will benefit from receiving services and working in modern fit for purpose buildings with more flexible packages of support. 
On review – having completed Stage 1 IIA we are aware Stage 2 is required, however until consultation and engagement with key stakeholders takes place we cannot complete this. To confirm, no decisions to change any service delivery will be made until Stage 2 has been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</si>
</sst>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7" xfId="0" applyFont="1" applyFill="1" applyBorder="1" applyAlignment="1">
      <alignment horizontal="left"/>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1781175</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1" sqref="B21:J21"/>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4" t="s">
        <v>1</v>
      </c>
      <c r="C9" s="114"/>
      <c r="D9" s="114"/>
      <c r="E9" s="114"/>
      <c r="F9" s="114"/>
      <c r="G9" s="114"/>
      <c r="H9" s="114"/>
      <c r="I9" s="114"/>
      <c r="J9" s="114"/>
    </row>
    <row r="11" spans="2:11" ht="18" x14ac:dyDescent="0.25">
      <c r="B11" s="22" t="s">
        <v>2</v>
      </c>
    </row>
    <row r="12" spans="2:11" s="9" customFormat="1" ht="8.25" x14ac:dyDescent="0.15"/>
    <row r="13" spans="2:11" ht="15" x14ac:dyDescent="0.25">
      <c r="B13" s="100" t="s">
        <v>3</v>
      </c>
      <c r="C13" s="101"/>
      <c r="D13" s="101"/>
      <c r="E13" s="101"/>
      <c r="F13" s="101"/>
      <c r="G13" s="101"/>
      <c r="H13" s="101"/>
      <c r="I13" s="101"/>
      <c r="J13" s="113"/>
    </row>
    <row r="14" spans="2:11" ht="30.75" customHeight="1" x14ac:dyDescent="0.2">
      <c r="B14" s="104" t="s">
        <v>109</v>
      </c>
      <c r="C14" s="104"/>
      <c r="D14" s="104"/>
      <c r="E14" s="104"/>
      <c r="F14" s="104"/>
      <c r="G14" s="104"/>
      <c r="H14" s="104"/>
      <c r="I14" s="104"/>
      <c r="J14" s="104"/>
      <c r="K14" s="70"/>
    </row>
    <row r="15" spans="2:11" ht="15" x14ac:dyDescent="0.25">
      <c r="B15" s="100" t="s">
        <v>4</v>
      </c>
      <c r="C15" s="101"/>
      <c r="D15" s="101"/>
      <c r="E15" s="101" t="s">
        <v>5</v>
      </c>
      <c r="F15" s="101"/>
      <c r="G15" s="101"/>
      <c r="H15" s="101"/>
      <c r="I15" s="101"/>
      <c r="J15" s="113"/>
    </row>
    <row r="16" spans="2:11" ht="30.75" customHeight="1" x14ac:dyDescent="0.2">
      <c r="B16" s="116" t="s">
        <v>110</v>
      </c>
      <c r="C16" s="117"/>
      <c r="D16" s="117"/>
      <c r="E16" s="117" t="s">
        <v>113</v>
      </c>
      <c r="F16" s="117"/>
      <c r="G16" s="117"/>
      <c r="H16" s="117"/>
      <c r="I16" s="117"/>
      <c r="J16" s="118"/>
    </row>
    <row r="17" spans="1:10" ht="15" x14ac:dyDescent="0.25">
      <c r="B17" s="100" t="s">
        <v>6</v>
      </c>
      <c r="C17" s="101"/>
      <c r="D17" s="101"/>
      <c r="E17" s="101" t="s">
        <v>7</v>
      </c>
      <c r="F17" s="101"/>
      <c r="G17" s="101"/>
      <c r="H17" s="101"/>
      <c r="I17" s="101"/>
      <c r="J17" s="113"/>
    </row>
    <row r="18" spans="1:10" ht="24.75" customHeight="1" x14ac:dyDescent="0.2">
      <c r="B18" s="116" t="s">
        <v>112</v>
      </c>
      <c r="C18" s="117"/>
      <c r="D18" s="117"/>
      <c r="E18" s="117" t="s">
        <v>111</v>
      </c>
      <c r="F18" s="117"/>
      <c r="G18" s="117"/>
      <c r="H18" s="117"/>
      <c r="I18" s="117"/>
      <c r="J18" s="118"/>
    </row>
    <row r="19" spans="1:10" ht="15" x14ac:dyDescent="0.25">
      <c r="B19" s="100" t="s">
        <v>8</v>
      </c>
      <c r="C19" s="101"/>
      <c r="D19" s="101"/>
      <c r="E19" s="101" t="s">
        <v>9</v>
      </c>
      <c r="F19" s="101"/>
      <c r="G19" s="101"/>
      <c r="H19" s="101"/>
      <c r="I19" s="101"/>
      <c r="J19" s="113"/>
    </row>
    <row r="20" spans="1:10" ht="25.5" customHeight="1" x14ac:dyDescent="0.2">
      <c r="B20" s="115" t="s">
        <v>114</v>
      </c>
      <c r="C20" s="109"/>
      <c r="D20" s="109"/>
      <c r="E20" s="108">
        <v>44952</v>
      </c>
      <c r="F20" s="109"/>
      <c r="G20" s="109"/>
      <c r="H20" s="109"/>
      <c r="I20" s="109"/>
      <c r="J20" s="110"/>
    </row>
    <row r="21" spans="1:10" ht="25.5" customHeight="1" x14ac:dyDescent="0.25">
      <c r="B21" s="81" t="s">
        <v>10</v>
      </c>
      <c r="C21" s="82"/>
      <c r="D21" s="82"/>
      <c r="E21" s="82"/>
      <c r="F21" s="82"/>
      <c r="G21" s="82"/>
      <c r="H21" s="82"/>
      <c r="I21" s="82"/>
      <c r="J21" s="83"/>
    </row>
    <row r="22" spans="1:10" ht="25.5" customHeight="1" x14ac:dyDescent="0.2">
      <c r="B22" s="87" t="s">
        <v>120</v>
      </c>
      <c r="C22" s="88"/>
      <c r="D22" s="88"/>
      <c r="E22" s="88"/>
      <c r="F22" s="88"/>
      <c r="G22" s="88"/>
      <c r="H22" s="88"/>
      <c r="I22" s="88"/>
      <c r="J22" s="89"/>
    </row>
    <row r="23" spans="1:10" ht="25.5" customHeight="1" x14ac:dyDescent="0.2">
      <c r="B23" s="87"/>
      <c r="C23" s="88"/>
      <c r="D23" s="88"/>
      <c r="E23" s="88"/>
      <c r="F23" s="88"/>
      <c r="G23" s="88"/>
      <c r="H23" s="88"/>
      <c r="I23" s="88"/>
      <c r="J23" s="89"/>
    </row>
    <row r="24" spans="1:10" ht="25.5" customHeight="1" x14ac:dyDescent="0.2">
      <c r="B24" s="90"/>
      <c r="C24" s="91"/>
      <c r="D24" s="91"/>
      <c r="E24" s="91"/>
      <c r="F24" s="91"/>
      <c r="G24" s="91"/>
      <c r="H24" s="91"/>
      <c r="I24" s="91"/>
      <c r="J24" s="92"/>
    </row>
    <row r="26" spans="1:10" ht="18" x14ac:dyDescent="0.25">
      <c r="B26" s="22" t="s">
        <v>11</v>
      </c>
    </row>
    <row r="27" spans="1:10" s="9" customFormat="1" ht="8.25" x14ac:dyDescent="0.15">
      <c r="B27" s="23"/>
      <c r="C27" s="13"/>
      <c r="D27" s="13"/>
      <c r="E27" s="13"/>
      <c r="F27" s="13"/>
    </row>
    <row r="28" spans="1:10" ht="22.5" customHeight="1" x14ac:dyDescent="0.35">
      <c r="A28" s="30"/>
      <c r="B28" s="105" t="s">
        <v>12</v>
      </c>
      <c r="C28" s="95"/>
      <c r="D28" s="95" t="s">
        <v>13</v>
      </c>
      <c r="E28" s="95"/>
      <c r="F28" s="95"/>
      <c r="G28" s="95"/>
      <c r="H28" s="95"/>
      <c r="I28" s="95"/>
      <c r="J28" s="93" t="s">
        <v>14</v>
      </c>
    </row>
    <row r="29" spans="1:10" ht="31.5" x14ac:dyDescent="0.35">
      <c r="A29" s="30"/>
      <c r="B29" s="106"/>
      <c r="C29" s="107"/>
      <c r="D29" s="69" t="s">
        <v>15</v>
      </c>
      <c r="E29" s="69" t="s">
        <v>16</v>
      </c>
      <c r="F29" s="69" t="s">
        <v>17</v>
      </c>
      <c r="G29" s="69" t="s">
        <v>18</v>
      </c>
      <c r="H29" s="73" t="s">
        <v>19</v>
      </c>
      <c r="I29" s="31" t="s">
        <v>20</v>
      </c>
      <c r="J29" s="94"/>
    </row>
    <row r="30" spans="1:10" ht="15.75" x14ac:dyDescent="0.25">
      <c r="B30" s="96" t="s">
        <v>21</v>
      </c>
      <c r="C30" s="97"/>
      <c r="D30" s="39">
        <f>ProposalScore+Equalities!J56</f>
        <v>6</v>
      </c>
      <c r="E30" s="39">
        <f ca="1">Equalities!F42</f>
        <v>4.9000000000000004</v>
      </c>
      <c r="F30" s="40">
        <f ca="1">D30+E30</f>
        <v>10.9</v>
      </c>
      <c r="G30" s="39">
        <f>Engagement!E24</f>
        <v>2.5</v>
      </c>
      <c r="H30" s="39">
        <f>Engagement!E10</f>
        <v>4</v>
      </c>
      <c r="I30" s="40">
        <f>G30+H30</f>
        <v>6.5</v>
      </c>
      <c r="J30" s="43" t="str">
        <f ca="1">IF(OR(F30&gt;=10,I30&gt;=10),"Yes","No")</f>
        <v>Yes</v>
      </c>
    </row>
    <row r="31" spans="1:10" ht="15.75" x14ac:dyDescent="0.25">
      <c r="B31" s="98" t="s">
        <v>22</v>
      </c>
      <c r="C31" s="99"/>
      <c r="D31" s="44"/>
      <c r="E31" s="45">
        <f>Environment!K38</f>
        <v>4.7</v>
      </c>
      <c r="F31" s="46">
        <f>E31</f>
        <v>4.7</v>
      </c>
      <c r="G31" s="45">
        <f>Engagement!E43</f>
        <v>5</v>
      </c>
      <c r="H31" s="45">
        <f>Engagement!E28</f>
        <v>6</v>
      </c>
      <c r="I31" s="46">
        <f>G31+H31</f>
        <v>11</v>
      </c>
      <c r="J31" s="47" t="str">
        <f>IF(OR(F31&gt;=5,I31&gt;=10),"Yes","No")</f>
        <v>Yes</v>
      </c>
    </row>
    <row r="32" spans="1:10" ht="20.100000000000001" customHeight="1" x14ac:dyDescent="0.2">
      <c r="B32" s="86"/>
      <c r="C32" s="86"/>
      <c r="D32" s="86"/>
      <c r="E32" s="86"/>
      <c r="F32" s="86"/>
      <c r="G32" s="86"/>
      <c r="H32" s="86"/>
      <c r="I32" s="86"/>
      <c r="J32" s="86"/>
    </row>
    <row r="34" spans="2:13" ht="18" x14ac:dyDescent="0.25">
      <c r="B34" s="22" t="s">
        <v>23</v>
      </c>
    </row>
    <row r="35" spans="2:13" s="9" customFormat="1" ht="8.25" x14ac:dyDescent="0.15">
      <c r="B35" s="23"/>
      <c r="C35" s="13"/>
      <c r="D35" s="13"/>
      <c r="E35" s="13"/>
      <c r="F35" s="13"/>
    </row>
    <row r="36" spans="2:13" ht="31.5" x14ac:dyDescent="0.2">
      <c r="B36" s="102" t="s">
        <v>24</v>
      </c>
      <c r="C36" s="103"/>
      <c r="D36" s="103"/>
      <c r="E36" s="103"/>
      <c r="F36" s="103"/>
      <c r="G36" s="103"/>
      <c r="H36" s="103"/>
      <c r="I36" s="103"/>
      <c r="J36" s="48" t="s">
        <v>25</v>
      </c>
      <c r="K36" s="8" t="s">
        <v>26</v>
      </c>
      <c r="L36" s="8" t="s">
        <v>27</v>
      </c>
    </row>
    <row r="37" spans="2:13" ht="15" x14ac:dyDescent="0.2">
      <c r="B37" s="111" t="s">
        <v>28</v>
      </c>
      <c r="C37" s="112"/>
      <c r="D37" s="112"/>
      <c r="E37" s="112"/>
      <c r="F37" s="112"/>
      <c r="G37" s="112"/>
      <c r="H37" s="112"/>
      <c r="I37" s="112"/>
      <c r="J37" s="49" t="s">
        <v>116</v>
      </c>
      <c r="K37" s="8">
        <v>6</v>
      </c>
      <c r="L37" s="8">
        <f t="shared" ref="L37:L43" si="0">IF(J37="Yes",K37,0)</f>
        <v>0</v>
      </c>
    </row>
    <row r="38" spans="2:13" ht="15" x14ac:dyDescent="0.2">
      <c r="B38" s="84" t="s">
        <v>29</v>
      </c>
      <c r="C38" s="85"/>
      <c r="D38" s="85"/>
      <c r="E38" s="85"/>
      <c r="F38" s="85"/>
      <c r="G38" s="85"/>
      <c r="H38" s="85"/>
      <c r="I38" s="85"/>
      <c r="J38" s="50" t="s">
        <v>116</v>
      </c>
      <c r="K38" s="8">
        <v>10</v>
      </c>
      <c r="L38" s="8">
        <f t="shared" si="0"/>
        <v>0</v>
      </c>
    </row>
    <row r="39" spans="2:13" ht="15" x14ac:dyDescent="0.2">
      <c r="B39" s="84" t="s">
        <v>30</v>
      </c>
      <c r="C39" s="85"/>
      <c r="D39" s="85"/>
      <c r="E39" s="85"/>
      <c r="F39" s="85"/>
      <c r="G39" s="85"/>
      <c r="H39" s="85"/>
      <c r="I39" s="85"/>
      <c r="J39" s="50" t="s">
        <v>115</v>
      </c>
      <c r="K39" s="8">
        <v>6</v>
      </c>
      <c r="L39" s="8">
        <f t="shared" si="0"/>
        <v>6</v>
      </c>
    </row>
    <row r="40" spans="2:13" ht="15" x14ac:dyDescent="0.2">
      <c r="B40" s="84" t="s">
        <v>31</v>
      </c>
      <c r="C40" s="85"/>
      <c r="D40" s="85"/>
      <c r="E40" s="85"/>
      <c r="F40" s="85"/>
      <c r="G40" s="85"/>
      <c r="H40" s="85"/>
      <c r="I40" s="85"/>
      <c r="J40" s="50" t="s">
        <v>116</v>
      </c>
      <c r="K40" s="8">
        <v>4</v>
      </c>
      <c r="L40" s="8">
        <f t="shared" si="0"/>
        <v>0</v>
      </c>
    </row>
    <row r="41" spans="2:13" ht="15" x14ac:dyDescent="0.2">
      <c r="B41" s="84" t="s">
        <v>32</v>
      </c>
      <c r="C41" s="85"/>
      <c r="D41" s="85"/>
      <c r="E41" s="85"/>
      <c r="F41" s="85"/>
      <c r="G41" s="85"/>
      <c r="H41" s="85"/>
      <c r="I41" s="85"/>
      <c r="J41" s="50" t="s">
        <v>115</v>
      </c>
      <c r="K41" s="8">
        <v>6</v>
      </c>
      <c r="L41" s="8">
        <f t="shared" si="0"/>
        <v>6</v>
      </c>
    </row>
    <row r="42" spans="2:13" ht="15" customHeight="1" x14ac:dyDescent="0.2">
      <c r="B42" s="75" t="s">
        <v>33</v>
      </c>
      <c r="C42" s="76"/>
      <c r="D42" s="76"/>
      <c r="E42" s="76"/>
      <c r="F42" s="76"/>
      <c r="G42" s="76"/>
      <c r="H42" s="76"/>
      <c r="I42" s="76"/>
      <c r="J42" s="79" t="s">
        <v>116</v>
      </c>
      <c r="K42" s="8"/>
      <c r="L42" s="8"/>
    </row>
    <row r="43" spans="2:13" ht="14.25" customHeight="1" x14ac:dyDescent="0.2">
      <c r="B43" s="77"/>
      <c r="C43" s="78"/>
      <c r="D43" s="78"/>
      <c r="E43" s="78"/>
      <c r="F43" s="78"/>
      <c r="G43" s="78"/>
      <c r="H43" s="78"/>
      <c r="I43" s="78"/>
      <c r="J43" s="80"/>
      <c r="K43" s="8">
        <v>8</v>
      </c>
      <c r="L43" s="8">
        <f t="shared" si="0"/>
        <v>0</v>
      </c>
    </row>
    <row r="44" spans="2:13" ht="15" customHeight="1" x14ac:dyDescent="0.25">
      <c r="B44" s="74"/>
      <c r="C44" s="74"/>
      <c r="D44" s="74"/>
      <c r="E44" s="74"/>
      <c r="F44" s="74"/>
      <c r="G44" s="74"/>
      <c r="H44" s="74"/>
      <c r="I44" s="74"/>
      <c r="J44" s="7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6" activePane="bottomLeft" state="frozen"/>
      <selection pane="bottomLeft" activeCell="E32" sqref="E32"/>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98</v>
      </c>
      <c r="F10" s="8">
        <f>IFERROR(VLOOKUP(E10,PositivityGrid,2,FALSE),0)</f>
        <v>2</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t="s">
        <v>117</v>
      </c>
    </row>
    <row r="13" spans="1:10" ht="30" customHeight="1" x14ac:dyDescent="0.2">
      <c r="B13" s="141" t="s">
        <v>41</v>
      </c>
      <c r="C13" s="142"/>
      <c r="D13" s="142"/>
      <c r="E13" s="56" t="s">
        <v>98</v>
      </c>
      <c r="F13" s="8">
        <f>IFERROR(VLOOKUP(E13,PositivityGrid,2,FALSE),0)</f>
        <v>2</v>
      </c>
    </row>
    <row r="14" spans="1:10" ht="30" customHeight="1" x14ac:dyDescent="0.2">
      <c r="B14" s="145" t="s">
        <v>42</v>
      </c>
      <c r="C14" s="146"/>
      <c r="D14" s="146"/>
      <c r="E14" s="57" t="s">
        <v>99</v>
      </c>
      <c r="F14" s="8">
        <f>IFERROR(VLOOKUP(E14,PositivityGrid,2,FALSE),0)</f>
        <v>3</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98</v>
      </c>
      <c r="F19" s="8">
        <f t="shared" si="0"/>
        <v>2</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98</v>
      </c>
      <c r="F21" s="8">
        <f t="shared" si="0"/>
        <v>2</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98</v>
      </c>
      <c r="F37" s="8">
        <f t="shared" si="0"/>
        <v>2</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51</v>
      </c>
      <c r="G41" s="38" t="s">
        <v>58</v>
      </c>
      <c r="H41" s="1"/>
      <c r="I41" s="38"/>
      <c r="J41" s="1"/>
    </row>
    <row r="42" spans="2:10" x14ac:dyDescent="0.2">
      <c r="F42" s="8">
        <f ca="1">ROUND(F41/10.4,1)</f>
        <v>4.9000000000000004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41" activePane="bottomLeft" state="frozen"/>
      <selection activeCell="B5" sqref="B5"/>
      <selection pane="bottomLeft" activeCell="Q14" sqref="Q14"/>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8</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98</v>
      </c>
      <c r="G11" s="8">
        <f>IFERROR(VLOOKUP(F11,PositivityGrid,2,FALSE),0)</f>
        <v>2</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I39" sqref="I39"/>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4</v>
      </c>
    </row>
    <row r="11" spans="2:18" ht="30" customHeight="1" x14ac:dyDescent="0.2">
      <c r="B11" s="172" t="s">
        <v>81</v>
      </c>
      <c r="C11" s="173"/>
      <c r="D11" s="68" t="s">
        <v>103</v>
      </c>
      <c r="E11" s="8">
        <f>IF($D11="YES",0,2)</f>
        <v>2</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103</v>
      </c>
      <c r="E13" s="8">
        <f t="shared" si="0"/>
        <v>2</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118</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2.5</v>
      </c>
    </row>
    <row r="25" spans="2:10" ht="30" customHeight="1" x14ac:dyDescent="0.2">
      <c r="B25" s="172" t="s">
        <v>87</v>
      </c>
      <c r="C25" s="173"/>
      <c r="D25" s="68" t="s">
        <v>105</v>
      </c>
      <c r="E25" s="8">
        <f>IFERROR(VLOOKUP(D25,ExtentGrid,2,FALSE),0)/2</f>
        <v>2.5</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6</v>
      </c>
    </row>
    <row r="29" spans="2:10" ht="30" customHeight="1" x14ac:dyDescent="0.2">
      <c r="B29" s="172" t="s">
        <v>90</v>
      </c>
      <c r="C29" s="173"/>
      <c r="D29" s="28" t="s">
        <v>102</v>
      </c>
      <c r="E29" s="8">
        <f t="shared" ref="E29:E33" si="1">IF($D29="YES",0,2)</f>
        <v>0</v>
      </c>
    </row>
    <row r="30" spans="2:10" ht="30" customHeight="1" x14ac:dyDescent="0.2">
      <c r="B30" s="169" t="s">
        <v>82</v>
      </c>
      <c r="C30" s="26" t="s">
        <v>91</v>
      </c>
      <c r="D30" s="65" t="s">
        <v>103</v>
      </c>
      <c r="E30" s="8">
        <f t="shared" si="1"/>
        <v>2</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103</v>
      </c>
      <c r="E33" s="8">
        <f t="shared" si="1"/>
        <v>2</v>
      </c>
    </row>
    <row r="34" spans="2:7" x14ac:dyDescent="0.2">
      <c r="B34" s="160" t="s">
        <v>107</v>
      </c>
      <c r="C34" s="161"/>
      <c r="D34" s="162"/>
    </row>
    <row r="35" spans="2:7" ht="15" customHeight="1" x14ac:dyDescent="0.2">
      <c r="B35" s="163" t="s">
        <v>119</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5</v>
      </c>
    </row>
    <row r="44" spans="2:7" ht="30" customHeight="1" x14ac:dyDescent="0.2">
      <c r="B44" s="188" t="s">
        <v>95</v>
      </c>
      <c r="C44" s="189"/>
      <c r="D44" s="64" t="s">
        <v>105</v>
      </c>
      <c r="E44" s="8">
        <f>IFERROR(VLOOKUP(D44,ExtentGrid,2,FALSE),0)</f>
        <v>5</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85b80b-1d70-431a-a327-1f7dfc954383"/>
    <ds:schemaRef ds:uri="http://purl.org/dc/terms/"/>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Kirklees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Reviewing the respite offer for people with a learning disability and developing a new day service offer in North Kirklees </dc:title>
  <dc:subject>Integrated impact assessments</dc:subject>
  <dc:creator>Becky Moulson &lt;Becky.Moulson@kirklees.gov.uk&gt;</dc:creator>
  <cp:keywords>Integrated impact assessments</cp:keywords>
  <dc:description>Integrated impact assessments</dc:description>
  <cp:lastModifiedBy>Hayley Mozley Kirklees Council </cp:lastModifiedBy>
  <cp:revision/>
  <dcterms:created xsi:type="dcterms:W3CDTF">2016-04-19T12:09:38Z</dcterms:created>
  <dcterms:modified xsi:type="dcterms:W3CDTF">2023-02-10T16:36:49Z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2023-01-26T13:14:29Z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