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5600" windowHeight="10560" activeTab="1"/>
  </bookViews>
  <sheets>
    <sheet name="Introduction" sheetId="1" r:id="rId1"/>
    <sheet name="Your details" sheetId="2" r:id="rId2"/>
    <sheet name="SECTION 1" sheetId="3" r:id="rId3"/>
    <sheet name="SECTION 2" sheetId="4" r:id="rId4"/>
    <sheet name="SECTION 3" sheetId="5" r:id="rId5"/>
    <sheet name="FINAL SCORE" sheetId="6" r:id="rId6"/>
  </sheets>
  <definedNames>
    <definedName name="OLE_LINK1" localSheetId="0">Introduction!$E$25</definedName>
    <definedName name="Z_6D56946A_7FD4_46C0_A2FE_331B81620B12_.wvu.Cols" localSheetId="2" hidden="1">'SECTION 1'!$I:$N</definedName>
    <definedName name="Z_6D56946A_7FD4_46C0_A2FE_331B81620B12_.wvu.Cols" localSheetId="3" hidden="1">'SECTION 2'!$E:$K</definedName>
    <definedName name="Z_6D56946A_7FD4_46C0_A2FE_331B81620B12_.wvu.Cols" localSheetId="4" hidden="1">'SECTION 3'!$D:$I</definedName>
    <definedName name="Z_ED5D241A_C14E_40C2_A389_6A90C47F1DDF_.wvu.Cols" localSheetId="2" hidden="1">'SECTION 1'!$I:$N</definedName>
    <definedName name="Z_ED5D241A_C14E_40C2_A389_6A90C47F1DDF_.wvu.Cols" localSheetId="3" hidden="1">'SECTION 2'!$E:$K</definedName>
    <definedName name="Z_ED5D241A_C14E_40C2_A389_6A90C47F1DDF_.wvu.Cols" localSheetId="4" hidden="1">'SECTION 3'!$D:$I</definedName>
  </definedNames>
  <calcPr calcId="145621"/>
  <customWorkbookViews>
    <customWorkbookView name="Temp - Personal View" guid="{6D56946A-7FD4-46C0-A2FE-331B81620B12}" mergeInterval="0" personalView="1" maximized="1" windowWidth="1276" windowHeight="739" activeSheetId="2"/>
    <customWorkbookView name="Sarah Durdin - Personal View" guid="{ED5D241A-C14E-40C2-A389-6A90C47F1DDF}" mergeInterval="0" personalView="1" maximized="1" xWindow="-11" yWindow="-11" windowWidth="1942" windowHeight="1042" activeSheetId="5" showComments="commIndAndComment"/>
  </customWorkbookViews>
</workbook>
</file>

<file path=xl/calcChain.xml><?xml version="1.0" encoding="utf-8"?>
<calcChain xmlns="http://schemas.openxmlformats.org/spreadsheetml/2006/main">
  <c r="D6" i="5" l="1"/>
  <c r="I10" i="4" l="1"/>
  <c r="I11" i="4"/>
  <c r="I12" i="4"/>
  <c r="I13" i="4"/>
  <c r="I14" i="4"/>
  <c r="I15" i="4"/>
  <c r="I16" i="4"/>
  <c r="I17" i="4"/>
  <c r="I18" i="4"/>
  <c r="I19" i="4"/>
  <c r="I20" i="4"/>
  <c r="I21" i="4"/>
  <c r="I22" i="4"/>
  <c r="I23" i="4"/>
  <c r="I24" i="4"/>
  <c r="I25" i="4"/>
  <c r="I26" i="4"/>
  <c r="I27" i="4"/>
  <c r="H10" i="4"/>
  <c r="H11" i="4"/>
  <c r="H12" i="4"/>
  <c r="H13" i="4"/>
  <c r="H14" i="4"/>
  <c r="H15" i="4"/>
  <c r="H16" i="4"/>
  <c r="H17" i="4"/>
  <c r="H18" i="4"/>
  <c r="H19" i="4"/>
  <c r="H20" i="4"/>
  <c r="H21" i="4"/>
  <c r="H22" i="4"/>
  <c r="H23" i="4"/>
  <c r="H24" i="4"/>
  <c r="H25" i="4"/>
  <c r="H26" i="4"/>
  <c r="H27" i="4"/>
  <c r="G10" i="4"/>
  <c r="G11" i="4"/>
  <c r="G12" i="4"/>
  <c r="G13" i="4"/>
  <c r="G14" i="4"/>
  <c r="G15" i="4"/>
  <c r="G16" i="4"/>
  <c r="G17" i="4"/>
  <c r="G18" i="4"/>
  <c r="G19" i="4"/>
  <c r="G20" i="4"/>
  <c r="G21" i="4"/>
  <c r="G22" i="4"/>
  <c r="G23" i="4"/>
  <c r="G24" i="4"/>
  <c r="G25" i="4"/>
  <c r="G26" i="4"/>
  <c r="G27" i="4"/>
  <c r="F10" i="4"/>
  <c r="F11" i="4"/>
  <c r="F12" i="4"/>
  <c r="F13" i="4"/>
  <c r="F14" i="4"/>
  <c r="F15" i="4"/>
  <c r="F16" i="4"/>
  <c r="F17" i="4"/>
  <c r="F18" i="4"/>
  <c r="F19" i="4"/>
  <c r="F20" i="4"/>
  <c r="F21" i="4"/>
  <c r="F22" i="4"/>
  <c r="F23" i="4"/>
  <c r="F24" i="4"/>
  <c r="F25" i="4"/>
  <c r="F26" i="4"/>
  <c r="F27" i="4"/>
  <c r="E10" i="4"/>
  <c r="E11" i="4"/>
  <c r="E12" i="4"/>
  <c r="E13" i="4"/>
  <c r="E14" i="4"/>
  <c r="E15" i="4"/>
  <c r="E16" i="4"/>
  <c r="E17" i="4"/>
  <c r="E18" i="4"/>
  <c r="E19" i="4"/>
  <c r="E20" i="4"/>
  <c r="E21" i="4"/>
  <c r="E22" i="4"/>
  <c r="E23" i="4"/>
  <c r="E24" i="4"/>
  <c r="E25" i="4"/>
  <c r="E26" i="4"/>
  <c r="E27" i="4"/>
  <c r="I4" i="4"/>
  <c r="I5" i="4"/>
  <c r="I6" i="4"/>
  <c r="I7" i="4"/>
  <c r="H4" i="4"/>
  <c r="H5" i="4"/>
  <c r="H6" i="4"/>
  <c r="H7" i="4"/>
  <c r="G4" i="4"/>
  <c r="G5" i="4"/>
  <c r="G6" i="4"/>
  <c r="G7" i="4"/>
  <c r="F4" i="4"/>
  <c r="F5" i="4"/>
  <c r="F6" i="4"/>
  <c r="F7" i="4"/>
  <c r="I3" i="4"/>
  <c r="H3" i="4"/>
  <c r="G3" i="4"/>
  <c r="F3" i="4"/>
  <c r="E3" i="4"/>
  <c r="E4" i="4"/>
  <c r="E5" i="4"/>
  <c r="E6" i="4"/>
  <c r="E7" i="4"/>
  <c r="D11" i="5" l="1"/>
  <c r="E11" i="5"/>
  <c r="E10" i="5"/>
  <c r="D10" i="5"/>
  <c r="E12" i="5" l="1"/>
  <c r="F11" i="5"/>
  <c r="F10" i="5"/>
  <c r="E3" i="5"/>
  <c r="E4" i="5"/>
  <c r="E5" i="5"/>
  <c r="E6" i="5"/>
  <c r="E2" i="5"/>
  <c r="D2" i="5"/>
  <c r="E8" i="5" l="1"/>
  <c r="F12" i="5"/>
  <c r="D12" i="5"/>
  <c r="D3" i="5"/>
  <c r="D4" i="5"/>
  <c r="D5" i="5"/>
  <c r="I7" i="3"/>
  <c r="I6" i="3"/>
  <c r="I4" i="3"/>
  <c r="I3" i="3"/>
  <c r="J3" i="3"/>
  <c r="J4" i="3"/>
  <c r="J5" i="3"/>
  <c r="J6" i="3"/>
  <c r="J7" i="3"/>
  <c r="J2" i="3"/>
  <c r="I5" i="3"/>
  <c r="I2" i="3"/>
  <c r="H28" i="4" l="1"/>
  <c r="I28" i="4"/>
  <c r="G28" i="4"/>
  <c r="F28" i="4"/>
  <c r="E28" i="4"/>
  <c r="D8" i="5"/>
  <c r="I8" i="3"/>
  <c r="J8" i="3"/>
  <c r="I30" i="4" l="1"/>
  <c r="G15" i="5"/>
  <c r="J9" i="3"/>
  <c r="B6" i="6" l="1"/>
  <c r="A6" i="6"/>
</calcChain>
</file>

<file path=xl/sharedStrings.xml><?xml version="1.0" encoding="utf-8"?>
<sst xmlns="http://schemas.openxmlformats.org/spreadsheetml/2006/main" count="190" uniqueCount="124">
  <si>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</si>
  <si>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</si>
  <si>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</si>
  <si>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</si>
  <si>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</si>
  <si>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</si>
  <si>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</si>
  <si>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</si>
  <si>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</si>
  <si>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</si>
  <si>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</si>
  <si>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</si>
  <si>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</si>
  <si>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</si>
  <si>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</si>
  <si>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</si>
  <si>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</si>
  <si>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</si>
  <si>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</si>
  <si>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</si>
  <si>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</si>
  <si>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</si>
  <si>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</si>
  <si>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</si>
  <si>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</si>
  <si>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</si>
  <si>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</si>
  <si>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</si>
  <si>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</si>
  <si>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</si>
  <si>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</si>
  <si>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</si>
  <si>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</si>
  <si>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</si>
  <si>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</si>
  <si>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</si>
  <si>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</si>
  <si>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</si>
  <si>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</si>
  <si>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</si>
  <si>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</si>
  <si>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</si>
  <si>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</si>
  <si>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</si>
  <si>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</si>
  <si>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</si>
  <si>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</si>
  <si>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</si>
  <si>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</si>
  <si>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</si>
  <si>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</si>
  <si>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</si>
  <si>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</si>
  <si>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</si>
  <si>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</si>
  <si>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</si>
  <si>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</si>
  <si>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</si>
  <si>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</si>
  <si>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</si>
  <si>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</si>
  <si>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</si>
  <si>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</si>
  <si>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</si>
  <si>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</si>
  <si>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</si>
  <si>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</si>
  <si>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</si>
  <si>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</si>
  <si>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</si>
  <si>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</si>
  <si>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</si>
  <si>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</si>
  <si>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</si>
  <si>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</si>
  <si>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</si>
  <si>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</si>
  <si>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</si>
  <si>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</si>
  <si>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</si>
  <si>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</si>
  <si>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</si>
  <si>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</si>
  <si>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</si>
  <si>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</si>
  <si>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</si>
  <si>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</si>
  <si>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</si>
  <si>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</si>
  <si>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</si>
  <si>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</si>
  <si>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</si>
  <si>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</si>
  <si>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</si>
  <si>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</si>
  <si>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</si>
  <si>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</si>
  <si>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</si>
  <si>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</si>
  <si>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</si>
  <si>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</si>
  <si>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</si>
  <si>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</si>
  <si>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</si>
  <si>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</si>
  <si>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</si>
  <si>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</si>
  <si>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</si>
  <si>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</si>
  <si>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</si>
  <si>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</si>
  <si>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</si>
  <si>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</si>
  <si>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</si>
  <si>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Commercial, Regulatory &amp; Operational Services</t>
  </si>
  <si>
    <t>Joanne Bartholomew</t>
  </si>
  <si>
    <t>Bereavement</t>
  </si>
  <si>
    <t>Sarah Durdin</t>
  </si>
  <si>
    <t>Fees &amp; Charges</t>
  </si>
  <si>
    <t>n/a</t>
  </si>
  <si>
    <t xml:space="preserve">
</t>
  </si>
  <si>
    <t>06.02.18</t>
  </si>
  <si>
    <t>Proposal is to introduce an updated business model and charging structure for Bereavement Services. 'Out of standard hours' burials are currently provided to the Muslim faith only, delivered at additional cost to the Council, but at no extra charge to the service users. Changes proposed in September 2017 were reflective of and responsive to changing market demand and covered a 5 year period. Revised proposal is to increase beraevement service charges by rate of inflation and to add a burial surcharge for 2018 / 2019 financial year. This would enable some cost recovery of services delivered. Longer term, burial charges would be profiled to be the average of neighbouring authorities Bradford, Calderdale and Wakefield. All costs would change from 1 April 2018 and annually thereafter. Engagement activities undertaken since Cabinet Committee considerd this item in Septmeber 2018 are referenced in the Stage 2 EIA document. The Council will be mindful of the wider cultural impact this proposal may have on the community at large and in particular race and religion.</t>
  </si>
  <si>
    <r>
      <t xml:space="preserve">Discussed with HR previously. General and specific intelligence includes feedback from service users, customers, funeral directors, research as part of Comprehensive Spending Review into how other local authorities provide services, demographic data about Kirklees population profile, budget management info re current costs / profit / loss/ income of Bereavement Services. Current service provision is in favour of a protected characteristic group for example - cultural requirement for burials as soon as possible after death.  Some cultural requirements can often mean longer than average burial times. Mitigation would take the form of aligning charging to 2012 Cabinet decision re income gen models but full cost recovery will not be sought at this stage. https://democracy.kirklees.gov.uk/Data/Cabinet/201210091600/Agenda/CABINET09101246559D.pdf Comparators with other local authorities demonstrates that premium charges for out-of-hours services, extended service times and supplementary service options are already common-place in Bereavement Services e.g. charges published by Bradford, Calderdale, Leeds, Wakefield, Oldham Councils. Supporting evidence was limited to web-based consulation (12 responses) during 2012/2013, background research into neighbouring authority service provision, financial profiling of the impact of service changes on budgets / income. Changes are reflective of and responsive to changing market demands and trends and as a discretionary function, the Council is able to set its own service-specific fees and charges. An engagement process over a 3 month period (November 2017 - January 2018) has been completed to enable service users to share their views and ideas on proposed changes to fees and charges and explore new service delivery ideas. Views expressed as part of the engagement process outlined in Stage 2 will be considered as evidence / intelligence moving forward. </t>
    </r>
    <r>
      <rPr>
        <sz val="11"/>
        <rFont val="Arial"/>
        <family val="2"/>
      </rPr>
      <t>The Engagement Summary report can be accessed via this link: https://www.kirklees.gov.uk/involve/publisheddoc.aspx?ref=gqmghnh4&amp;e=908</t>
    </r>
    <r>
      <rPr>
        <sz val="11"/>
        <color rgb="FFFF0000"/>
        <rFont val="Arial"/>
        <family val="2"/>
      </rPr>
      <t xml:space="preserve">
</t>
    </r>
    <r>
      <rPr>
        <sz val="11"/>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</si>
</sst>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color rgb="FFFF0000"/>
      <name val="Arial"/>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NULL"/><Relationship Id="rId7" Type="http://schemas.openxmlformats.org/officeDocument/2006/relationships/revisionLog" Target="NULL"/><Relationship Id="rId2" Type="http://schemas.openxmlformats.org/officeDocument/2006/relationships/revisionLog" Target="NULL"/><Relationship Id="rId1" Type="http://schemas.openxmlformats.org/officeDocument/2006/relationships/revisionLog" Target="NULL"/><Relationship Id="rId6" Type="http://schemas.openxmlformats.org/officeDocument/2006/relationships/revisionLog" Target="NULL"/><Relationship Id="rId5" Type="http://schemas.openxmlformats.org/officeDocument/2006/relationships/revisionLog" Target="NULL"/><Relationship Id="rId4"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E5EA5F9-E2B1-4FD7-A77E-39F262B66618}" diskRevisions="1" revisionId="22" version="2" preserveHistory="40">
  <header guid="{45FF2C98-E9FD-42A3-B477-8DDBB1B99512}" dateTime="2018-01-19T10:05:43" maxSheetId="7" userName="Sarah Durdin" r:id="rId1">
    <sheetIdMap count="6">
      <sheetId val="1"/>
      <sheetId val="2"/>
      <sheetId val="3"/>
      <sheetId val="4"/>
      <sheetId val="5"/>
      <sheetId val="6"/>
    </sheetIdMap>
  </header>
  <header guid="{BF37AFE4-BEF1-447A-80DD-1FAA9343ED57}" dateTime="2018-01-19T12:55:19" maxSheetId="7" userName="Sarah Durdin" r:id="rId2" minRId="1" maxRId="3">
    <sheetIdMap count="6">
      <sheetId val="1"/>
      <sheetId val="2"/>
      <sheetId val="3"/>
      <sheetId val="4"/>
      <sheetId val="5"/>
      <sheetId val="6"/>
    </sheetIdMap>
  </header>
  <header guid="{49EB3735-67ED-426C-BF8C-B709C9CA6FA5}" dateTime="2018-01-19T13:57:20" maxSheetId="7" userName="Sarah Durdin" r:id="rId3" minRId="4" maxRId="5">
    <sheetIdMap count="6">
      <sheetId val="1"/>
      <sheetId val="2"/>
      <sheetId val="3"/>
      <sheetId val="4"/>
      <sheetId val="5"/>
      <sheetId val="6"/>
    </sheetIdMap>
  </header>
  <header guid="{7DB490F6-89C7-45FD-A591-A626EE9C0FB0}" dateTime="2018-02-06T11:01:30" maxSheetId="7" userName="Sarah Durdin" r:id="rId4">
    <sheetIdMap count="6">
      <sheetId val="1"/>
      <sheetId val="2"/>
      <sheetId val="3"/>
      <sheetId val="4"/>
      <sheetId val="5"/>
      <sheetId val="6"/>
    </sheetIdMap>
  </header>
  <header guid="{5D3EA039-BBB0-46AC-B2A4-D7024CF199F2}" dateTime="2018-02-06T11:13:42" maxSheetId="7" userName="Sarah Durdin" r:id="rId5" minRId="12" maxRId="13">
    <sheetIdMap count="6">
      <sheetId val="1"/>
      <sheetId val="2"/>
      <sheetId val="3"/>
      <sheetId val="4"/>
      <sheetId val="5"/>
      <sheetId val="6"/>
    </sheetIdMap>
  </header>
  <header guid="{F8F68CC1-424A-4D82-AAB1-42A1D3485D21}" dateTime="2018-02-06T11:22:19" maxSheetId="7" userName="Sarah Durdin" r:id="rId6" minRId="14">
    <sheetIdMap count="6">
      <sheetId val="1"/>
      <sheetId val="2"/>
      <sheetId val="3"/>
      <sheetId val="4"/>
      <sheetId val="5"/>
      <sheetId val="6"/>
    </sheetIdMap>
  </header>
  <header guid="{DE2968E9-1875-4735-8C99-CA25F1308BCB}" dateTime="2018-02-06T11:24:05" maxSheetId="7" userName="Sarah Durdin" r:id="rId7" minRId="15">
    <sheetIdMap count="6">
      <sheetId val="1"/>
      <sheetId val="2"/>
      <sheetId val="3"/>
      <sheetId val="4"/>
      <sheetId val="5"/>
      <sheetId val="6"/>
    </sheetIdMap>
  </header>
  <header guid="{4E5EA5F9-E2B1-4FD7-A77E-39F262B66618}" dateTime="2018-02-26T14:16:06" maxSheetId="7" userName="Temp" r:id="rId8" minRId="19">
    <sheetIdMap count="6">
      <sheetId val="1"/>
      <sheetId val="2"/>
      <sheetId val="3"/>
      <sheetId val="4"/>
      <sheetId val="5"/>
      <sheetId val="6"/>
    </sheetIdMap>
  </header>
</header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5">
    <oc r="A7" t="inlineStr">
      <is>
        <r>
          <t xml:space="preserve">Discussed with HR previously. General and specific intelligence includes feedback from service users, customers, funeral directors, research as part of Comprehensive Spending Review into how other local authorities provide services, demographic data about Kirklees population profile, budget management info re current costs / profit / loss/ income of Bereavement Services. Current service provision is in favour of a protected characteristic group for example - cultural requirement for burials as soon as possible after death.  Some cultural requirements can often mean longer than average burial times. Mitigation would take the form of aligning charging to 2012 Cabinet decision re income gen models but full cost recovery will not be sought at this stage. https://democracy.kirklees.gov.uk/Data/Cabinet/201210091600/Agenda/CABINET09101246559D.pdf Comparators with other local authorities demonstrates that premium charges for out-of-hours services, extended service times and supplementary service options are already common-place in Bereavement Services e.g. charges published by Bradford, Calderdale, Leeds, Wakefield, Oldham Councils. Supporting evidence was limited to web-based consulation (12 responses) during 2012/2013, background research into neighbouring authority service provision, financial profiling of the impact of service changes on budgets / income. Changes are reflective of and responsive to changing market demands and trends and as a discretionary function, the Council is able to set its own service-specific fees and charges. An engagement process over a 3 month period (November 2017 - January 2018) has been completed to enable service users to share their views and ideas on proposed changes to fees and charges and explore new service delivery ideas. Views expressed as part of the engagement process outlined in Stage 2 will be considered as evidence / intelligence moving forward. </t>
        </r>
        <r>
          <rPr>
            <sz val="11"/>
            <color rgb="FFFF0000"/>
            <rFont val="Arial"/>
            <family val="2"/>
          </rPr>
          <t xml:space="preserve">ADD IN HYPERLINK TO ENGAGEMENT SUMMARY REPORT
</t>
        </r>
        <r>
          <rPr>
            <sz val="11"/>
            <color rgb="FF000000"/>
            <rFont val="Arial"/>
            <family val="2"/>
          </rPr>
          <t xml:space="preserve">
</t>
        </r>
      </is>
    </oc>
    <nc r="A7" t="inlineStr">
      <is>
        <r>
          <t xml:space="preserve">Discussed with HR previously. General and specific intelligence includes feedback from service users, customers, funeral directors, research as part of Comprehensive Spending Review into how other local authorities provide services, demographic data about Kirklees population profile, budget management info re current costs / profit / loss/ income of Bereavement Services. Current service provision is in favour of a protected characteristic group for example - cultural requirement for burials as soon as possible after death.  Some cultural requirements can often mean longer than average burial times. Mitigation would take the form of aligning charging to 2012 Cabinet decision re income gen models but full cost recovery will not be sought at this stage. https://democracy.kirklees.gov.uk/Data/Cabinet/201210091600/Agenda/CABINET09101246559D.pdf Comparators with other local authorities demonstrates that premium charges for out-of-hours services, extended service times and supplementary service options are already common-place in Bereavement Services e.g. charges published by Bradford, Calderdale, Leeds, Wakefield, Oldham Councils. Supporting evidence was limited to web-based consulation (12 responses) during 2012/2013, background research into neighbouring authority service provision, financial profiling of the impact of service changes on budgets / income. Changes are reflective of and responsive to changing market demands and trends and as a discretionary function, the Council is able to set its own service-specific fees and charges. An engagement process over a 3 month period (November 2017 - January 2018) has been completed to enable service users to share their views and ideas on proposed changes to fees and charges and explore new service delivery ideas. Views expressed as part of the engagement process outlined in Stage 2 will be considered as evidence / intelligence moving forward. </t>
        </r>
        <r>
          <rPr>
            <sz val="11"/>
            <rFont val="Arial"/>
            <family val="2"/>
          </rPr>
          <t>The Engagement Summary report can be accessed via this link: https://www.kirklees.gov.uk/involve/publisheddoc.aspx?ref=gqmghnh4&amp;e=908</t>
        </r>
        <r>
          <rPr>
            <sz val="11"/>
            <color rgb="FFFF0000"/>
            <rFont val="Arial"/>
            <family val="2"/>
          </rPr>
          <t xml:space="preserve">
</t>
        </r>
        <r>
          <rPr>
            <sz val="11"/>
            <color rgb="FF000000"/>
            <rFont val="Arial"/>
            <family val="2"/>
          </rPr>
          <t xml:space="preserve">
</t>
        </r>
      </is>
    </nc>
  </rcc>
  <rdn rId="0" localSheetId="3" customView="1" name="Z_6D56946A_7FD4_46C0_A2FE_331B81620B12_.wvu.Cols" hidden="1" oldHidden="1">
    <formula>'SECTION 1'!$I:$N</formula>
  </rdn>
  <rdn rId="0" localSheetId="4" customView="1" name="Z_6D56946A_7FD4_46C0_A2FE_331B81620B12_.wvu.Cols" hidden="1" oldHidden="1">
    <formula>'SECTION 2'!$E:$K</formula>
  </rdn>
  <rdn rId="0" localSheetId="5" customView="1" name="Z_6D56946A_7FD4_46C0_A2FE_331B81620B12_.wvu.Cols" hidden="1" oldHidden="1">
    <formula>'SECTION 3'!$D:$I</formula>
  </rdn>
  <rcv guid="{6D56946A-7FD4-46C0-A2FE-331B81620B1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E5EA5F9-E2B1-4FD7-A77E-39F262B66618}" name="Temp" id="-887372837" dateTime="2018-02-26T14:33:3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ColWidth="9.140625" defaultRowHeight="12.75" x14ac:dyDescent="0.2"/>
  <cols>
    <col min="1" max="1" width="150.7109375" style="42" customWidth="1"/>
    <col min="2" max="16384" width="9.140625" style="42"/>
  </cols>
  <sheetData>
    <row r="1" spans="1:9" ht="18" x14ac:dyDescent="0.3">
      <c r="A1" s="38" t="s">
        <v>73</v>
      </c>
      <c r="B1" s="40"/>
      <c r="C1" s="40"/>
      <c r="D1" s="40"/>
      <c r="E1" s="40"/>
      <c r="F1" s="40"/>
      <c r="G1" s="40"/>
      <c r="H1" s="40"/>
      <c r="I1" s="40"/>
    </row>
    <row r="2" spans="1:9" ht="15.6" x14ac:dyDescent="0.3">
      <c r="A2" s="39"/>
    </row>
    <row r="3" spans="1:9" ht="15.6" x14ac:dyDescent="0.3">
      <c r="A3" s="44" t="s">
        <v>74</v>
      </c>
    </row>
    <row r="4" spans="1:9" ht="46.5" x14ac:dyDescent="0.2">
      <c r="A4" s="45" t="s">
        <v>79</v>
      </c>
    </row>
    <row r="5" spans="1:9" ht="30.75" x14ac:dyDescent="0.2">
      <c r="A5" s="45" t="s">
        <v>80</v>
      </c>
    </row>
    <row r="6" spans="1:9" ht="15.6" x14ac:dyDescent="0.3">
      <c r="A6" s="46"/>
    </row>
    <row r="7" spans="1:9" ht="15.6" x14ac:dyDescent="0.3">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6" x14ac:dyDescent="0.3">
      <c r="A24" s="50"/>
    </row>
    <row r="25" spans="1:1" ht="31.5" x14ac:dyDescent="0.2">
      <c r="A25" s="48" t="s">
        <v>97</v>
      </c>
    </row>
    <row r="26" spans="1:1" ht="15.6" x14ac:dyDescent="0.3">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customSheetViews>
    <customSheetView guid="{6D56946A-7FD4-46C0-A2FE-331B81620B12}">
      <selection activeCell="A2" sqref="A2"/>
      <pageMargins left="0.7" right="0.7" top="0.75" bottom="0.75" header="0.3" footer="0.3"/>
      <pageSetup paperSize="9" orientation="portrait" r:id="rId1"/>
    </customSheetView>
    <customSheetView guid="{ED5D241A-C14E-40C2-A389-6A90C47F1DDF}">
      <selection activeCell="A2" sqref="A2"/>
      <pageMargins left="0.7" right="0.7" top="0.75" bottom="0.75" header="0.3" footer="0.3"/>
      <pageSetup paperSize="9" orientation="portrait" r:id="rId2"/>
    </customSheetView>
  </customSheetView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3" zoomScale="115" zoomScaleNormal="115" workbookViewId="0">
      <selection activeCell="E26" sqref="E26"/>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3">
      <c r="A2" s="65" t="s">
        <v>14</v>
      </c>
      <c r="B2" s="65"/>
      <c r="C2" s="65"/>
      <c r="D2" s="65"/>
      <c r="E2" s="65"/>
      <c r="F2" s="65"/>
      <c r="G2" s="65"/>
      <c r="H2" s="65"/>
    </row>
    <row r="4" spans="1:8" ht="14.1" x14ac:dyDescent="0.3">
      <c r="A4" s="69" t="s">
        <v>1</v>
      </c>
      <c r="B4" s="69"/>
      <c r="C4" s="69"/>
      <c r="D4" s="70" t="s">
        <v>4</v>
      </c>
      <c r="E4" s="71"/>
      <c r="F4" s="71"/>
      <c r="G4" s="71"/>
      <c r="H4" s="72"/>
    </row>
    <row r="5" spans="1:8" ht="30.75" customHeight="1" x14ac:dyDescent="0.3">
      <c r="A5" s="66" t="s">
        <v>114</v>
      </c>
      <c r="B5" s="67"/>
      <c r="C5" s="68"/>
      <c r="D5" s="61" t="s">
        <v>115</v>
      </c>
      <c r="E5" s="62"/>
      <c r="F5" s="62"/>
      <c r="G5" s="62"/>
      <c r="H5" s="63"/>
    </row>
    <row r="6" spans="1:8" ht="14.1" x14ac:dyDescent="0.3">
      <c r="A6" s="69" t="s">
        <v>2</v>
      </c>
      <c r="B6" s="69"/>
      <c r="C6" s="69"/>
      <c r="D6" s="70" t="s">
        <v>5</v>
      </c>
      <c r="E6" s="71"/>
      <c r="F6" s="71"/>
      <c r="G6" s="71"/>
      <c r="H6" s="72"/>
    </row>
    <row r="7" spans="1:8" ht="24.75" customHeight="1" x14ac:dyDescent="0.3">
      <c r="A7" s="64" t="s">
        <v>116</v>
      </c>
      <c r="B7" s="64"/>
      <c r="C7" s="64"/>
      <c r="D7" s="61" t="s">
        <v>117</v>
      </c>
      <c r="E7" s="62"/>
      <c r="F7" s="62"/>
      <c r="G7" s="62"/>
      <c r="H7" s="63"/>
    </row>
    <row r="8" spans="1:8" ht="14.1" x14ac:dyDescent="0.3">
      <c r="A8" s="69" t="s">
        <v>3</v>
      </c>
      <c r="B8" s="69"/>
      <c r="C8" s="69"/>
      <c r="D8" s="70" t="s">
        <v>6</v>
      </c>
      <c r="E8" s="71"/>
      <c r="F8" s="71"/>
      <c r="G8" s="71"/>
      <c r="H8" s="72"/>
    </row>
    <row r="9" spans="1:8" ht="25.5" customHeight="1" x14ac:dyDescent="0.3">
      <c r="A9" s="64" t="s">
        <v>118</v>
      </c>
      <c r="B9" s="64"/>
      <c r="C9" s="64"/>
      <c r="D9" s="64" t="s">
        <v>121</v>
      </c>
      <c r="E9" s="64"/>
      <c r="F9" s="64"/>
      <c r="G9" s="64"/>
      <c r="H9" s="64"/>
    </row>
  </sheetData>
  <customSheetViews>
    <customSheetView guid="{6D56946A-7FD4-46C0-A2FE-331B81620B12}" scale="115" topLeftCell="A3">
      <selection activeCell="E26" sqref="E26"/>
      <pageMargins left="0.7" right="0.7" top="0.75" bottom="0.75" header="0.3" footer="0.3"/>
      <pageSetup paperSize="9" orientation="portrait" r:id="rId1"/>
    </customSheetView>
    <customSheetView guid="{ED5D241A-C14E-40C2-A389-6A90C47F1DDF}" scale="115" topLeftCell="A3">
      <selection activeCell="G17" sqref="G17:G18"/>
      <pageMargins left="0.7" right="0.7" top="0.75" bottom="0.75" header="0.3" footer="0.3"/>
      <pageSetup paperSize="9" orientation="portrait" r:id="rId2"/>
    </customSheetView>
  </customSheetViews>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3">
      <c r="A2" s="81" t="s">
        <v>8</v>
      </c>
      <c r="B2" s="81"/>
      <c r="C2" s="81"/>
      <c r="D2" s="81"/>
      <c r="E2" s="81"/>
      <c r="F2" s="81"/>
      <c r="G2" s="81"/>
      <c r="H2" s="17" t="s">
        <v>40</v>
      </c>
      <c r="I2" s="31">
        <f>IF($H2&lt;&gt;"YES",0,2)</f>
        <v>0</v>
      </c>
      <c r="J2" s="31">
        <f>IF($H2&lt;&gt;"No",0,0)</f>
        <v>0</v>
      </c>
      <c r="K2" s="31" t="s">
        <v>49</v>
      </c>
      <c r="N2" s="31" t="s">
        <v>39</v>
      </c>
    </row>
    <row r="3" spans="1:14" ht="26.25" customHeight="1" x14ac:dyDescent="0.3">
      <c r="A3" s="81" t="s">
        <v>9</v>
      </c>
      <c r="B3" s="81"/>
      <c r="C3" s="81"/>
      <c r="D3" s="81"/>
      <c r="E3" s="81"/>
      <c r="F3" s="81"/>
      <c r="G3" s="81"/>
      <c r="H3" s="17" t="s">
        <v>40</v>
      </c>
      <c r="I3" s="31">
        <f>IF($H3&lt;&gt;"YES",0,-2)</f>
        <v>0</v>
      </c>
      <c r="J3" s="31">
        <f t="shared" ref="J3:J7" si="0">IF($H3&lt;&gt;"No",0,0)</f>
        <v>0</v>
      </c>
      <c r="K3" s="31" t="s">
        <v>50</v>
      </c>
      <c r="N3" s="31" t="s">
        <v>40</v>
      </c>
    </row>
    <row r="4" spans="1:14" ht="27" customHeight="1" x14ac:dyDescent="0.3">
      <c r="A4" s="81" t="s">
        <v>10</v>
      </c>
      <c r="B4" s="81"/>
      <c r="C4" s="81"/>
      <c r="D4" s="81"/>
      <c r="E4" s="81"/>
      <c r="F4" s="81"/>
      <c r="G4" s="81"/>
      <c r="H4" s="17" t="s">
        <v>40</v>
      </c>
      <c r="I4" s="31">
        <f>IF($H4&lt;&gt;"YES",0,-2)</f>
        <v>0</v>
      </c>
      <c r="J4" s="31">
        <f t="shared" si="0"/>
        <v>0</v>
      </c>
      <c r="K4" s="31" t="s">
        <v>50</v>
      </c>
    </row>
    <row r="5" spans="1:14" ht="27" customHeight="1" x14ac:dyDescent="0.3">
      <c r="A5" s="81" t="s">
        <v>11</v>
      </c>
      <c r="B5" s="81"/>
      <c r="C5" s="81"/>
      <c r="D5" s="81"/>
      <c r="E5" s="81"/>
      <c r="F5" s="81"/>
      <c r="G5" s="81"/>
      <c r="H5" s="17" t="s">
        <v>40</v>
      </c>
      <c r="I5" s="31">
        <f t="shared" ref="I5" si="1">IF($H5&lt;&gt;"YES",0,2)</f>
        <v>0</v>
      </c>
      <c r="J5" s="31">
        <f t="shared" si="0"/>
        <v>0</v>
      </c>
      <c r="K5" s="31" t="s">
        <v>49</v>
      </c>
    </row>
    <row r="6" spans="1:14" ht="28.5" customHeight="1" x14ac:dyDescent="0.3">
      <c r="A6" s="81" t="s">
        <v>72</v>
      </c>
      <c r="B6" s="81"/>
      <c r="C6" s="81"/>
      <c r="D6" s="81"/>
      <c r="E6" s="81"/>
      <c r="F6" s="81"/>
      <c r="G6" s="81"/>
      <c r="H6" s="17" t="s">
        <v>40</v>
      </c>
      <c r="I6" s="31">
        <f>IF($H6&lt;&gt;"YES",0,-2)</f>
        <v>0</v>
      </c>
      <c r="J6" s="31">
        <f t="shared" si="0"/>
        <v>0</v>
      </c>
      <c r="K6" s="31" t="s">
        <v>50</v>
      </c>
    </row>
    <row r="7" spans="1:14" ht="30.75" customHeight="1" x14ac:dyDescent="0.3">
      <c r="A7" s="73" t="s">
        <v>12</v>
      </c>
      <c r="B7" s="73"/>
      <c r="C7" s="73"/>
      <c r="D7" s="73"/>
      <c r="E7" s="73"/>
      <c r="F7" s="73"/>
      <c r="G7" s="73"/>
      <c r="H7" s="17" t="s">
        <v>39</v>
      </c>
      <c r="I7" s="31">
        <f>IF($H7&lt;&gt;"YES",0,-2)</f>
        <v>-2</v>
      </c>
      <c r="J7" s="31">
        <f t="shared" si="0"/>
        <v>0</v>
      </c>
      <c r="K7" s="31" t="s">
        <v>50</v>
      </c>
    </row>
    <row r="8" spans="1:14" ht="33" customHeight="1" x14ac:dyDescent="0.3">
      <c r="A8" s="74" t="s">
        <v>13</v>
      </c>
      <c r="B8" s="75"/>
      <c r="C8" s="75"/>
      <c r="D8" s="75"/>
      <c r="E8" s="75"/>
      <c r="F8" s="75"/>
      <c r="G8" s="75"/>
      <c r="H8" s="76"/>
      <c r="I8" s="31">
        <f>SUM(I2:I7)</f>
        <v>-2</v>
      </c>
      <c r="J8" s="31">
        <f>SUM(J2:J7)</f>
        <v>0</v>
      </c>
      <c r="K8" s="31" t="s">
        <v>51</v>
      </c>
    </row>
    <row r="9" spans="1:14" ht="66" customHeight="1" x14ac:dyDescent="0.2">
      <c r="A9" s="77" t="s">
        <v>122</v>
      </c>
      <c r="B9" s="78"/>
      <c r="C9" s="78"/>
      <c r="D9" s="78"/>
      <c r="E9" s="78"/>
      <c r="F9" s="78"/>
      <c r="G9" s="78"/>
      <c r="H9" s="79"/>
      <c r="I9" s="32" t="s">
        <v>53</v>
      </c>
      <c r="J9" s="31">
        <f>SUM(I8:J8)</f>
        <v>-2</v>
      </c>
    </row>
  </sheetData>
  <customSheetViews>
    <customSheetView guid="{6D56946A-7FD4-46C0-A2FE-331B81620B12}" scale="115" hiddenColumns="1">
      <selection activeCell="A9" sqref="A9:H9"/>
      <pageMargins left="0.7" right="0.7" top="0.75" bottom="0.75" header="0.3" footer="0.3"/>
      <pageSetup paperSize="9" orientation="portrait" r:id="rId1"/>
    </customSheetView>
    <customSheetView guid="{ED5D241A-C14E-40C2-A389-6A90C47F1DDF}" scale="115" hiddenColumns="1" topLeftCell="A11">
      <selection activeCell="A9" sqref="A9:H9"/>
      <pageMargins left="0.7" right="0.7" top="0.75" bottom="0.75" header="0.3" footer="0.3"/>
      <pageSetup paperSize="9" orientation="portrait" r:id="rId2"/>
    </customSheetView>
  </customSheetViews>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5" workbookViewId="0">
      <selection sqref="A1:C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4">
        <v>2</v>
      </c>
      <c r="F2" s="34">
        <v>1</v>
      </c>
      <c r="G2" s="34">
        <v>0</v>
      </c>
      <c r="H2" s="34">
        <v>-1</v>
      </c>
      <c r="I2" s="34" t="s">
        <v>71</v>
      </c>
      <c r="K2" s="33" t="s">
        <v>68</v>
      </c>
    </row>
    <row r="3" spans="1:16" ht="30" customHeight="1" x14ac:dyDescent="0.35">
      <c r="A3" s="99" t="s">
        <v>21</v>
      </c>
      <c r="B3" s="99"/>
      <c r="C3" s="99"/>
      <c r="D3" s="24" t="s">
        <v>17</v>
      </c>
      <c r="E3" s="33">
        <f>IF($D3&lt;&gt;"Very Positive",0,2)</f>
        <v>0</v>
      </c>
      <c r="F3" s="33">
        <f>IF($D3&lt;&gt;"Positive",0,1)</f>
        <v>0</v>
      </c>
      <c r="G3" s="33">
        <f>IF($D3&lt;&gt;"Neutral",0,0)</f>
        <v>0</v>
      </c>
      <c r="H3" s="33">
        <f>IF($D3&lt;&gt;"Negative",0,-1)</f>
        <v>-1</v>
      </c>
      <c r="I3" s="33">
        <f>IF($D3&lt;&gt;"Very Negative",0,-2)</f>
        <v>0</v>
      </c>
      <c r="K3" s="33" t="s">
        <v>15</v>
      </c>
    </row>
    <row r="4" spans="1:16" ht="30" customHeight="1" x14ac:dyDescent="0.3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35">
      <c r="A5" s="101" t="s">
        <v>24</v>
      </c>
      <c r="B5" s="102"/>
      <c r="C5" s="103"/>
      <c r="D5" s="23" t="s">
        <v>119</v>
      </c>
      <c r="E5" s="33">
        <f t="shared" si="0"/>
        <v>0</v>
      </c>
      <c r="F5" s="33">
        <f t="shared" si="1"/>
        <v>0</v>
      </c>
      <c r="G5" s="33">
        <f t="shared" si="2"/>
        <v>0</v>
      </c>
      <c r="H5" s="33">
        <f t="shared" si="3"/>
        <v>0</v>
      </c>
      <c r="I5" s="33">
        <f t="shared" si="4"/>
        <v>0</v>
      </c>
      <c r="K5" s="33" t="s">
        <v>17</v>
      </c>
    </row>
    <row r="6" spans="1:16" ht="30" customHeight="1" x14ac:dyDescent="0.35">
      <c r="A6" s="100" t="s">
        <v>23</v>
      </c>
      <c r="B6" s="100"/>
      <c r="C6" s="100"/>
      <c r="D6" s="23" t="s">
        <v>16</v>
      </c>
      <c r="E6" s="33">
        <f t="shared" si="0"/>
        <v>0</v>
      </c>
      <c r="F6" s="33">
        <f t="shared" si="1"/>
        <v>0</v>
      </c>
      <c r="G6" s="33">
        <f t="shared" si="2"/>
        <v>0</v>
      </c>
      <c r="H6" s="33">
        <f t="shared" si="3"/>
        <v>0</v>
      </c>
      <c r="I6" s="33">
        <f t="shared" si="4"/>
        <v>0</v>
      </c>
      <c r="K6" s="33" t="s">
        <v>69</v>
      </c>
    </row>
    <row r="7" spans="1:16" ht="30" customHeight="1" x14ac:dyDescent="0.35">
      <c r="A7" s="104" t="s">
        <v>25</v>
      </c>
      <c r="B7" s="104"/>
      <c r="C7" s="104"/>
      <c r="D7" s="23" t="s">
        <v>17</v>
      </c>
      <c r="E7" s="33">
        <f t="shared" si="0"/>
        <v>0</v>
      </c>
      <c r="F7" s="33">
        <f t="shared" si="1"/>
        <v>0</v>
      </c>
      <c r="G7" s="33">
        <f t="shared" si="2"/>
        <v>0</v>
      </c>
      <c r="H7" s="33">
        <f t="shared" si="3"/>
        <v>-1</v>
      </c>
      <c r="I7" s="33">
        <f t="shared" si="4"/>
        <v>0</v>
      </c>
      <c r="K7" s="33"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17</v>
      </c>
      <c r="E21" s="33">
        <f t="shared" si="0"/>
        <v>0</v>
      </c>
      <c r="F21" s="33">
        <f t="shared" si="1"/>
        <v>0</v>
      </c>
      <c r="G21" s="33">
        <f t="shared" si="2"/>
        <v>0</v>
      </c>
      <c r="H21" s="33">
        <f t="shared" si="3"/>
        <v>-1</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17</v>
      </c>
      <c r="E23" s="33">
        <f t="shared" si="0"/>
        <v>0</v>
      </c>
      <c r="F23" s="33">
        <f t="shared" si="1"/>
        <v>0</v>
      </c>
      <c r="G23" s="33">
        <f t="shared" si="2"/>
        <v>0</v>
      </c>
      <c r="H23" s="33">
        <f t="shared" si="3"/>
        <v>-1</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ht="14.45" x14ac:dyDescent="0.35">
      <c r="E28" s="35">
        <f>SUM(E3:E27)</f>
        <v>0</v>
      </c>
      <c r="F28" s="35">
        <f t="shared" ref="F28:I28" si="5">SUM(F3:F27)</f>
        <v>0</v>
      </c>
      <c r="G28" s="35">
        <f t="shared" si="5"/>
        <v>0</v>
      </c>
      <c r="H28" s="35">
        <f t="shared" si="5"/>
        <v>-4</v>
      </c>
      <c r="I28" s="35">
        <f t="shared" si="5"/>
        <v>0</v>
      </c>
      <c r="J28" s="35" t="s">
        <v>52</v>
      </c>
    </row>
    <row r="30" spans="1:10" ht="14.45" x14ac:dyDescent="0.35">
      <c r="G30" s="82" t="s">
        <v>53</v>
      </c>
      <c r="H30" s="83"/>
      <c r="I30" s="36">
        <f>SUM(E28:I28)</f>
        <v>-4</v>
      </c>
    </row>
  </sheetData>
  <customSheetViews>
    <customSheetView guid="{6D56946A-7FD4-46C0-A2FE-331B81620B12}" hiddenColumns="1" topLeftCell="A5">
      <selection sqref="A1:C2"/>
      <pageMargins left="0.7" right="0.7" top="0.75" bottom="0.75" header="0.3" footer="0.3"/>
      <pageSetup paperSize="9" orientation="portrait" r:id="rId1"/>
    </customSheetView>
    <customSheetView guid="{ED5D241A-C14E-40C2-A389-6A90C47F1DDF}" hiddenColumns="1" topLeftCell="A22">
      <selection sqref="A1:C2"/>
      <pageMargins left="0.7" right="0.7" top="0.75" bottom="0.75" header="0.3" footer="0.3"/>
      <pageSetup paperSize="9" orientation="portrait" r:id="rId2"/>
    </customSheetView>
  </customSheetViews>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7"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8.7109375" style="56" hidden="1" customWidth="1"/>
  </cols>
  <sheetData>
    <row r="1" spans="1:17" ht="30" customHeight="1" x14ac:dyDescent="0.35">
      <c r="A1" s="107" t="s">
        <v>47</v>
      </c>
      <c r="B1" s="108"/>
      <c r="C1" s="22" t="s">
        <v>61</v>
      </c>
    </row>
    <row r="2" spans="1:17" ht="30" customHeight="1" x14ac:dyDescent="0.35">
      <c r="A2" s="106" t="s">
        <v>38</v>
      </c>
      <c r="B2" s="106"/>
      <c r="C2" s="5" t="s">
        <v>39</v>
      </c>
      <c r="D2" s="56">
        <f>IF($C2&lt;&gt;"YES",0,2)</f>
        <v>2</v>
      </c>
      <c r="E2" s="56">
        <f>IF($C2&lt;&gt;"NO",0,-2)</f>
        <v>0</v>
      </c>
      <c r="H2" s="56" t="s">
        <v>39</v>
      </c>
    </row>
    <row r="3" spans="1:17" ht="30" customHeight="1" x14ac:dyDescent="0.25">
      <c r="A3" s="105" t="s">
        <v>41</v>
      </c>
      <c r="B3" s="11" t="s">
        <v>42</v>
      </c>
      <c r="C3" s="5" t="s">
        <v>39</v>
      </c>
      <c r="D3" s="56">
        <f>IF(C3&lt;&gt;"YES",0,2)</f>
        <v>2</v>
      </c>
      <c r="E3" s="56">
        <f t="shared" ref="E3:E6" si="0">IF($C3&lt;&gt;"NO",0,-2)</f>
        <v>0</v>
      </c>
      <c r="H3" s="56" t="s">
        <v>40</v>
      </c>
      <c r="O3" s="30"/>
      <c r="P3" s="30"/>
      <c r="Q3" s="30"/>
    </row>
    <row r="4" spans="1:17" ht="30" customHeight="1" x14ac:dyDescent="0.25">
      <c r="A4" s="105"/>
      <c r="B4" s="11" t="s">
        <v>43</v>
      </c>
      <c r="C4" s="5" t="s">
        <v>39</v>
      </c>
      <c r="D4" s="56">
        <f>IF(C4&lt;&gt;"YES",0,2)</f>
        <v>2</v>
      </c>
      <c r="E4" s="56">
        <f t="shared" si="0"/>
        <v>0</v>
      </c>
      <c r="O4" s="30"/>
      <c r="P4" s="30"/>
      <c r="Q4" s="30"/>
    </row>
    <row r="5" spans="1:17" ht="30" customHeight="1" x14ac:dyDescent="0.25">
      <c r="A5" s="105"/>
      <c r="B5" s="11" t="s">
        <v>44</v>
      </c>
      <c r="C5" s="5" t="s">
        <v>39</v>
      </c>
      <c r="D5" s="56">
        <f>IF(C5&lt;&gt;"YES",0,2)</f>
        <v>2</v>
      </c>
      <c r="E5" s="56">
        <f t="shared" si="0"/>
        <v>0</v>
      </c>
    </row>
    <row r="6" spans="1:17" ht="21" customHeight="1" x14ac:dyDescent="0.25">
      <c r="A6" s="105"/>
      <c r="B6" s="11" t="s">
        <v>45</v>
      </c>
      <c r="C6" s="5" t="s">
        <v>39</v>
      </c>
      <c r="D6" s="56">
        <f>IF(C6&lt;&gt;"YES",0,2)</f>
        <v>2</v>
      </c>
      <c r="E6" s="56">
        <f t="shared" si="0"/>
        <v>0</v>
      </c>
    </row>
    <row r="7" spans="1:17" ht="254.45" customHeight="1" x14ac:dyDescent="0.25">
      <c r="A7" s="109" t="s">
        <v>123</v>
      </c>
      <c r="B7" s="110"/>
      <c r="C7" s="111"/>
    </row>
    <row r="8" spans="1:17" ht="15.75" customHeight="1" x14ac:dyDescent="0.35">
      <c r="A8" s="116" t="s">
        <v>120</v>
      </c>
      <c r="B8" s="117"/>
      <c r="C8" s="117"/>
      <c r="D8" s="56">
        <f>SUM(D2:D6)</f>
        <v>10</v>
      </c>
      <c r="E8" s="56">
        <f>SUM(E2:E6)</f>
        <v>0</v>
      </c>
      <c r="F8" s="56" t="s">
        <v>52</v>
      </c>
    </row>
    <row r="9" spans="1:17" ht="30" customHeight="1" x14ac:dyDescent="0.35">
      <c r="A9" s="114"/>
      <c r="B9" s="115"/>
      <c r="C9" s="22" t="s">
        <v>65</v>
      </c>
    </row>
    <row r="10" spans="1:17" ht="30" customHeight="1" x14ac:dyDescent="0.35">
      <c r="A10" s="106" t="s">
        <v>46</v>
      </c>
      <c r="B10" s="106"/>
      <c r="C10" s="19" t="s">
        <v>63</v>
      </c>
      <c r="D10" s="56">
        <f>IF(C10&lt;&gt;"FULLY",0,2)</f>
        <v>0</v>
      </c>
      <c r="E10" s="56">
        <f>IF($C10&lt;&gt;"TO SOME EXTENT",0,0)</f>
        <v>0</v>
      </c>
      <c r="F10" s="56">
        <f>IF($C10&lt;&gt;"NOT AT ALL",0,-2)</f>
        <v>0</v>
      </c>
      <c r="H10" s="56" t="s">
        <v>62</v>
      </c>
    </row>
    <row r="11" spans="1:17" ht="30" customHeight="1" x14ac:dyDescent="0.35">
      <c r="A11" s="113" t="s">
        <v>48</v>
      </c>
      <c r="B11" s="113"/>
      <c r="C11" s="5" t="s">
        <v>62</v>
      </c>
      <c r="D11" s="56">
        <f>IF(C11&lt;&gt;"FULLY",0,2)</f>
        <v>2</v>
      </c>
      <c r="E11" s="56">
        <f>IF($C11&lt;&gt;"TO SOME EXTENT",0,0)</f>
        <v>0</v>
      </c>
      <c r="F11" s="56">
        <f>IF($C11&lt;&gt;"NOT AT ALL",0,-2)</f>
        <v>0</v>
      </c>
      <c r="H11" s="56" t="s">
        <v>63</v>
      </c>
    </row>
    <row r="12" spans="1:17" ht="14.45" x14ac:dyDescent="0.35">
      <c r="D12" s="56">
        <f>SUM(D10:D11)</f>
        <v>2</v>
      </c>
      <c r="E12" s="56">
        <f>SUM(E10:E11)</f>
        <v>0</v>
      </c>
      <c r="F12" s="56">
        <f t="shared" ref="F12" si="1">SUM(F10:F11)</f>
        <v>0</v>
      </c>
      <c r="G12" s="56" t="s">
        <v>54</v>
      </c>
      <c r="H12" s="56" t="s">
        <v>64</v>
      </c>
    </row>
    <row r="15" spans="1:17" ht="14.45" x14ac:dyDescent="0.35">
      <c r="E15" s="112" t="s">
        <v>55</v>
      </c>
      <c r="F15" s="112"/>
      <c r="G15" s="56">
        <f>SUM(D8,E8,D12,E12,F12)</f>
        <v>12</v>
      </c>
    </row>
  </sheetData>
  <customSheetViews>
    <customSheetView guid="{6D56946A-7FD4-46C0-A2FE-331B81620B12}" hiddenColumns="1" topLeftCell="A7">
      <selection activeCell="A7" sqref="A7:C7"/>
      <pageMargins left="0.7" right="0.7" top="0.75" bottom="0.75" header="0.3" footer="0.3"/>
      <pageSetup paperSize="9" orientation="portrait" r:id="rId1"/>
    </customSheetView>
    <customSheetView guid="{ED5D241A-C14E-40C2-A389-6A90C47F1DDF}" hiddenColumns="1" topLeftCell="A7">
      <selection activeCell="A7" sqref="A7:C7"/>
      <pageMargins left="0.7" right="0.7" top="0.75" bottom="0.75" header="0.3" footer="0.3"/>
      <pageSetup paperSize="9" orientation="portrait" r:id="rId2"/>
    </customSheetView>
  </customSheetViews>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600000000000001" x14ac:dyDescent="0.45">
      <c r="A1" s="29" t="s">
        <v>70</v>
      </c>
    </row>
    <row r="2" spans="1:6" ht="30" customHeight="1" thickBot="1" x14ac:dyDescent="0.4">
      <c r="A2" s="12"/>
    </row>
    <row r="3" spans="1:6" ht="15" customHeight="1" thickBot="1" x14ac:dyDescent="0.3">
      <c r="A3" s="18" t="s">
        <v>56</v>
      </c>
      <c r="B3" s="37" t="s">
        <v>57</v>
      </c>
      <c r="D3" s="118"/>
      <c r="E3" s="118"/>
      <c r="F3" s="118"/>
    </row>
    <row r="4" spans="1:6" ht="15" customHeight="1" x14ac:dyDescent="0.25">
      <c r="A4" s="13" t="s">
        <v>58</v>
      </c>
      <c r="B4" s="15" t="s">
        <v>58</v>
      </c>
      <c r="D4" s="25"/>
      <c r="E4" s="25"/>
      <c r="F4" s="118"/>
    </row>
    <row r="5" spans="1:6" ht="30" customHeight="1" thickBot="1" x14ac:dyDescent="0.4">
      <c r="A5" s="14" t="s">
        <v>59</v>
      </c>
      <c r="B5" s="16" t="s">
        <v>60</v>
      </c>
      <c r="D5" s="26"/>
      <c r="E5" s="26"/>
      <c r="F5" s="26"/>
    </row>
    <row r="6" spans="1:6" ht="20.45" thickBot="1" x14ac:dyDescent="0.4">
      <c r="A6" s="27">
        <f>'SECTION 1'!J9+'SECTION 2'!I30</f>
        <v>-6</v>
      </c>
      <c r="B6" s="28">
        <f>'SECTION 2'!I30+'SECTION 3'!G15</f>
        <v>8</v>
      </c>
      <c r="D6" s="26"/>
      <c r="E6" s="26"/>
      <c r="F6" s="26"/>
    </row>
    <row r="7" spans="1:6" ht="20.100000000000001" x14ac:dyDescent="0.35">
      <c r="A7" s="57" t="s">
        <v>110</v>
      </c>
      <c r="B7" s="58" t="s">
        <v>110</v>
      </c>
      <c r="D7" s="26"/>
      <c r="E7" s="26"/>
      <c r="F7" s="26"/>
    </row>
    <row r="8" spans="1:6" ht="20.45" thickBot="1" x14ac:dyDescent="0.4">
      <c r="A8" s="59" t="s">
        <v>111</v>
      </c>
      <c r="B8" s="60" t="s">
        <v>112</v>
      </c>
    </row>
    <row r="9" spans="1:6" ht="21" x14ac:dyDescent="0.35">
      <c r="A9" s="119" t="s">
        <v>66</v>
      </c>
      <c r="B9" s="119"/>
    </row>
    <row r="10" spans="1:6" ht="42" customHeight="1" x14ac:dyDescent="0.35">
      <c r="A10" s="120" t="s">
        <v>113</v>
      </c>
      <c r="B10" s="120"/>
    </row>
  </sheetData>
  <customSheetViews>
    <customSheetView guid="{6D56946A-7FD4-46C0-A2FE-331B81620B12}">
      <selection activeCell="A2" sqref="A2"/>
      <pageMargins left="0.7" right="0.7" top="0.75" bottom="0.75" header="0.3" footer="0.3"/>
      <pageSetup paperSize="9" orientation="portrait" r:id="rId1"/>
    </customSheetView>
    <customSheetView guid="{ED5D241A-C14E-40C2-A389-6A90C47F1DDF}" topLeftCell="A13">
      <selection activeCell="A2" sqref="A2"/>
      <pageMargins left="0.7" right="0.7" top="0.75" bottom="0.75" header="0.3" footer="0.3"/>
      <pageSetup paperSize="9" orientation="portrait" r:id="rId2"/>
    </customSheetView>
  </customSheetViews>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cp:lastPrinted>2017-11-06T10:59:17Z</cp:lastPrinted>
  <dcterms:created xsi:type="dcterms:W3CDTF">2016-04-19T12:09:38Z</dcterms:created>
  <dcterms:modified xsi:type="dcterms:W3CDTF">2018-02-26T14:16:06Z</dcterms:modified>
</cp:coreProperties>
</file>