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90" windowWidth="18960" windowHeight="7425" activeTab="3"/>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SCORE'!$A$1:$B$15</definedName>
    <definedName name="_xlnm.Print_Area" localSheetId="0">Introduction!$A$1:$A$49</definedName>
    <definedName name="_xlnm.Print_Area" localSheetId="2">'SECTION 1'!$A$1:$H$16</definedName>
    <definedName name="_xlnm.Print_Area" localSheetId="3">'SECTION 2'!$A$1:$D$33</definedName>
    <definedName name="_xlnm.Print_Area" localSheetId="4">'SECTION 3'!$A$1:$C$17</definedName>
    <definedName name="_xlnm.Print_Area" localSheetId="1">'Your details'!$A$1:$H$15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<sst xmlns="http://schemas.openxmlformats.org/spreadsheetml/2006/main" count="189" uniqueCount="125">
  <si>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</si>
  <si>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</si>
  <si>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</si>
  <si>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</si>
  <si>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</si>
  <si>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</si>
  <si>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</si>
  <si>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</si>
  <si>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</si>
  <si>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</si>
  <si>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</si>
  <si>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</si>
  <si>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</si>
  <si>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</si>
  <si>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</si>
  <si>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</si>
  <si>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</si>
  <si>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</si>
  <si>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</si>
  <si>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</si>
  <si>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</si>
  <si>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</si>
  <si>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</si>
  <si>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</si>
  <si>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</si>
  <si>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</si>
  <si>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</si>
  <si>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</si>
  <si>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</si>
  <si>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</si>
  <si>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</si>
  <si>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</si>
  <si>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</si>
  <si>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</si>
  <si>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</si>
  <si>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</si>
  <si>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</si>
  <si>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</si>
  <si>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</si>
  <si>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</si>
  <si>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</si>
  <si>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</si>
  <si>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</si>
  <si>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</si>
  <si>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</si>
  <si>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</si>
  <si>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</si>
  <si>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</si>
  <si>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</si>
  <si>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</si>
  <si>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</si>
  <si>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</si>
  <si>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</si>
  <si>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</si>
  <si>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</si>
  <si>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</si>
  <si>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</si>
  <si>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</si>
  <si>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</si>
  <si>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</si>
  <si>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</si>
  <si>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</si>
  <si>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</si>
  <si>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</si>
  <si>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</si>
  <si>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</si>
  <si>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</si>
  <si>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</si>
  <si>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</si>
  <si>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</si>
  <si>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</si>
  <si>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</si>
  <si>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</si>
  <si>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</si>
  <si>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</si>
  <si>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</si>
  <si>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</si>
  <si>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</si>
  <si>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</si>
  <si>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</si>
  <si>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</si>
  <si>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</si>
  <si>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</si>
  <si>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</si>
  <si>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</si>
  <si>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</si>
  <si>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</si>
  <si>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</si>
  <si>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</si>
  <si>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</si>
  <si>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</si>
  <si>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</si>
  <si>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</si>
  <si>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</si>
  <si>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</si>
  <si>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</si>
  <si>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</si>
  <si>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</si>
  <si>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</si>
  <si>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</si>
  <si>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</si>
  <si>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</si>
  <si>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</si>
  <si>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</si>
  <si>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</si>
  <si>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</si>
  <si>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</si>
  <si>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</si>
  <si>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</si>
  <si>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</si>
  <si>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 xml:space="preserve">Please list your evidence/intelligence here [you can include hyperlinks to files/research/websites]: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</si>
  <si>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</si>
  <si>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</si>
  <si>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</si>
  <si>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</si>
  <si>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Korrina Campbell</t>
  </si>
  <si>
    <t>Adult Social Care Services</t>
  </si>
  <si>
    <t>Sandra Croft</t>
  </si>
  <si>
    <t>Commissioning, Public Health and Adult Social Care</t>
  </si>
  <si>
    <t>17.01.2018</t>
  </si>
  <si>
    <t>No</t>
  </si>
  <si>
    <t>Yes</t>
  </si>
  <si>
    <t>All</t>
  </si>
  <si>
    <t>AS1 - Commissioning and Health Partnerships</t>
  </si>
  <si>
    <t xml:space="preserve">A two phase approach will be adopted to achieve this proposal;                                                                                                                                        
                                                                                                                                         Phase 1  (April 2017 – March 2018)                                                                                                                   Reviewing  all individuals currently using Independent Sector Day Services  to identify individuals with low level need.                                                                                                        Working with the current providers, Community Hubs and VCS, to identify community resources which may be in a position to provide alternative daytime activities to meet low level need.
Consultation with service users and carers to ascertain what would meet their needs.
Calculation of actual potential savings for future years.
Developing an exit strategy from the current contract
Modelling of services for individuals with higher level needs.
Phase 2 (April 2018 – March 2019)
Co-producing the community resource in line with the outcomes of the service user and carer consultation.
Commencement of movement of individuals with low level needs towards community-based support solutions.
As money is released from the contract, investment into community services which aim to meet individuals with higher level needs.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</si>
</sst>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3" zoomScaleNormal="100" workbookViewId="0">
      <selection activeCell="A20" sqref="A20"/>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zoomScaleSheetLayoutView="130" workbookViewId="0">
      <selection activeCell="F17" sqref="F17"/>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1" t="s">
        <v>14</v>
      </c>
      <c r="B2" s="61"/>
      <c r="C2" s="61"/>
      <c r="D2" s="61"/>
      <c r="E2" s="61"/>
      <c r="F2" s="61"/>
      <c r="G2" s="61"/>
      <c r="H2" s="61"/>
    </row>
    <row r="4" spans="1:8" ht="15" customHeight="1" x14ac:dyDescent="0.25">
      <c r="A4" s="62" t="s">
        <v>1</v>
      </c>
      <c r="B4" s="62"/>
      <c r="C4" s="62"/>
      <c r="D4" s="63" t="s">
        <v>4</v>
      </c>
      <c r="E4" s="64"/>
      <c r="F4" s="64"/>
      <c r="G4" s="64"/>
      <c r="H4" s="65"/>
    </row>
    <row r="5" spans="1:8" ht="30.75" customHeight="1" x14ac:dyDescent="0.2">
      <c r="A5" s="115" t="s">
        <v>118</v>
      </c>
      <c r="B5" s="116"/>
      <c r="C5" s="117"/>
      <c r="D5" s="112" t="s">
        <v>115</v>
      </c>
      <c r="E5" s="113"/>
      <c r="F5" s="113"/>
      <c r="G5" s="113"/>
      <c r="H5" s="114"/>
    </row>
    <row r="6" spans="1:8" ht="15" x14ac:dyDescent="0.25">
      <c r="A6" s="62" t="s">
        <v>2</v>
      </c>
      <c r="B6" s="62"/>
      <c r="C6" s="62"/>
      <c r="D6" s="63" t="s">
        <v>5</v>
      </c>
      <c r="E6" s="64"/>
      <c r="F6" s="64"/>
      <c r="G6" s="64"/>
      <c r="H6" s="65"/>
    </row>
    <row r="7" spans="1:8" ht="24.75" customHeight="1" x14ac:dyDescent="0.2">
      <c r="A7" s="112" t="s">
        <v>116</v>
      </c>
      <c r="B7" s="113"/>
      <c r="C7" s="114"/>
      <c r="D7" s="112" t="s">
        <v>117</v>
      </c>
      <c r="E7" s="113"/>
      <c r="F7" s="113"/>
      <c r="G7" s="113"/>
      <c r="H7" s="114"/>
    </row>
    <row r="8" spans="1:8" ht="15" customHeight="1" x14ac:dyDescent="0.25">
      <c r="A8" s="62" t="s">
        <v>3</v>
      </c>
      <c r="B8" s="62"/>
      <c r="C8" s="62"/>
      <c r="D8" s="63" t="s">
        <v>6</v>
      </c>
      <c r="E8" s="64"/>
      <c r="F8" s="64"/>
      <c r="G8" s="64"/>
      <c r="H8" s="65"/>
    </row>
    <row r="9" spans="1:8" ht="25.5" customHeight="1" x14ac:dyDescent="0.2">
      <c r="A9" s="115" t="s">
        <v>123</v>
      </c>
      <c r="B9" s="116"/>
      <c r="C9" s="117"/>
      <c r="D9" s="112" t="s">
        <v>119</v>
      </c>
      <c r="E9" s="113"/>
      <c r="F9" s="113"/>
      <c r="G9" s="113"/>
      <c r="H9" s="11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5" zoomScale="115" zoomScaleNormal="115" zoomScaleSheetLayoutView="100" workbookViewId="0">
      <selection activeCell="C12" sqref="C12"/>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0" t="s">
        <v>7</v>
      </c>
      <c r="B1" s="70"/>
      <c r="C1" s="70"/>
      <c r="D1" s="70"/>
      <c r="E1" s="70"/>
      <c r="F1" s="70"/>
      <c r="G1" s="70"/>
      <c r="H1" s="10" t="s">
        <v>61</v>
      </c>
      <c r="I1" s="31" t="s">
        <v>39</v>
      </c>
      <c r="J1" s="31" t="s">
        <v>40</v>
      </c>
    </row>
    <row r="2" spans="1:14" ht="30" customHeight="1" x14ac:dyDescent="0.2">
      <c r="A2" s="71" t="s">
        <v>8</v>
      </c>
      <c r="B2" s="71"/>
      <c r="C2" s="71"/>
      <c r="D2" s="71"/>
      <c r="E2" s="71"/>
      <c r="F2" s="71"/>
      <c r="G2" s="71"/>
      <c r="H2" s="17" t="s">
        <v>120</v>
      </c>
      <c r="I2" s="31">
        <f>IF($H2&lt;&gt;"YES",0,2)</f>
        <v>0</v>
      </c>
      <c r="J2" s="31">
        <f>IF($H2&lt;&gt;"No",0,0)</f>
        <v>0</v>
      </c>
      <c r="K2" s="31" t="s">
        <v>49</v>
      </c>
      <c r="N2" s="31" t="s">
        <v>39</v>
      </c>
    </row>
    <row r="3" spans="1:14" ht="26.25" customHeight="1" x14ac:dyDescent="0.2">
      <c r="A3" s="71" t="s">
        <v>9</v>
      </c>
      <c r="B3" s="71"/>
      <c r="C3" s="71"/>
      <c r="D3" s="71"/>
      <c r="E3" s="71"/>
      <c r="F3" s="71"/>
      <c r="G3" s="71"/>
      <c r="H3" s="17" t="s">
        <v>120</v>
      </c>
      <c r="I3" s="31">
        <f>IF($H3&lt;&gt;"YES",0,-2)</f>
        <v>0</v>
      </c>
      <c r="J3" s="31">
        <f t="shared" ref="J3:J7" si="0">IF($H3&lt;&gt;"No",0,0)</f>
        <v>0</v>
      </c>
      <c r="K3" s="31" t="s">
        <v>50</v>
      </c>
      <c r="N3" s="31" t="s">
        <v>40</v>
      </c>
    </row>
    <row r="4" spans="1:14" ht="27" customHeight="1" x14ac:dyDescent="0.2">
      <c r="A4" s="71" t="s">
        <v>10</v>
      </c>
      <c r="B4" s="71"/>
      <c r="C4" s="71"/>
      <c r="D4" s="71"/>
      <c r="E4" s="71"/>
      <c r="F4" s="71"/>
      <c r="G4" s="71"/>
      <c r="H4" s="17" t="s">
        <v>121</v>
      </c>
      <c r="I4" s="31">
        <f>IF($H4&lt;&gt;"YES",0,-2)</f>
        <v>-2</v>
      </c>
      <c r="J4" s="31">
        <f t="shared" si="0"/>
        <v>0</v>
      </c>
      <c r="K4" s="31" t="s">
        <v>50</v>
      </c>
    </row>
    <row r="5" spans="1:14" ht="27" customHeight="1" x14ac:dyDescent="0.2">
      <c r="A5" s="71" t="s">
        <v>11</v>
      </c>
      <c r="B5" s="71"/>
      <c r="C5" s="71"/>
      <c r="D5" s="71"/>
      <c r="E5" s="71"/>
      <c r="F5" s="71"/>
      <c r="G5" s="71"/>
      <c r="H5" s="17" t="s">
        <v>120</v>
      </c>
      <c r="I5" s="31">
        <f t="shared" ref="I5" si="1">IF($H5&lt;&gt;"YES",0,2)</f>
        <v>0</v>
      </c>
      <c r="J5" s="31">
        <f t="shared" si="0"/>
        <v>0</v>
      </c>
      <c r="K5" s="31" t="s">
        <v>49</v>
      </c>
    </row>
    <row r="6" spans="1:14" ht="28.5" customHeight="1" x14ac:dyDescent="0.2">
      <c r="A6" s="71" t="s">
        <v>72</v>
      </c>
      <c r="B6" s="71"/>
      <c r="C6" s="71"/>
      <c r="D6" s="71"/>
      <c r="E6" s="71"/>
      <c r="F6" s="71"/>
      <c r="G6" s="71"/>
      <c r="H6" s="17" t="s">
        <v>121</v>
      </c>
      <c r="I6" s="31">
        <f>IF($H6&lt;&gt;"YES",0,-2)</f>
        <v>-2</v>
      </c>
      <c r="J6" s="31">
        <f t="shared" si="0"/>
        <v>0</v>
      </c>
      <c r="K6" s="31" t="s">
        <v>50</v>
      </c>
    </row>
    <row r="7" spans="1:14" ht="30.75" customHeight="1" x14ac:dyDescent="0.2">
      <c r="A7" s="66" t="s">
        <v>12</v>
      </c>
      <c r="B7" s="66"/>
      <c r="C7" s="66"/>
      <c r="D7" s="66"/>
      <c r="E7" s="66"/>
      <c r="F7" s="66"/>
      <c r="G7" s="66"/>
      <c r="H7" s="17" t="s">
        <v>120</v>
      </c>
      <c r="I7" s="31">
        <f>IF($H7&lt;&gt;"YES",0,-2)</f>
        <v>0</v>
      </c>
      <c r="J7" s="31">
        <f t="shared" si="0"/>
        <v>0</v>
      </c>
      <c r="K7" s="31" t="s">
        <v>50</v>
      </c>
    </row>
    <row r="8" spans="1:14" ht="33" customHeight="1" x14ac:dyDescent="0.25">
      <c r="A8" s="67" t="s">
        <v>13</v>
      </c>
      <c r="B8" s="68"/>
      <c r="C8" s="68"/>
      <c r="D8" s="68"/>
      <c r="E8" s="68"/>
      <c r="F8" s="68"/>
      <c r="G8" s="68"/>
      <c r="H8" s="69"/>
      <c r="I8" s="31">
        <f>SUM(I2:I7)</f>
        <v>-4</v>
      </c>
      <c r="J8" s="31">
        <f>SUM(J2:J7)</f>
        <v>0</v>
      </c>
      <c r="K8" s="31" t="s">
        <v>51</v>
      </c>
    </row>
    <row r="9" spans="1:14" ht="307.5" customHeight="1" x14ac:dyDescent="0.2">
      <c r="A9" s="118" t="s">
        <v>124</v>
      </c>
      <c r="B9" s="110"/>
      <c r="C9" s="110"/>
      <c r="D9" s="110"/>
      <c r="E9" s="110"/>
      <c r="F9" s="110"/>
      <c r="G9" s="110"/>
      <c r="H9" s="111"/>
      <c r="I9" s="32" t="s">
        <v>53</v>
      </c>
      <c r="J9" s="31">
        <f>SUM(I8:J8)</f>
        <v>-4</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abSelected="1" zoomScale="130" zoomScaleNormal="130" workbookViewId="0">
      <selection activeCell="M26" sqref="M26"/>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77" t="s">
        <v>20</v>
      </c>
      <c r="B1" s="78"/>
      <c r="C1" s="79"/>
      <c r="D1" s="21" t="s">
        <v>19</v>
      </c>
    </row>
    <row r="2" spans="1:16" ht="34.5" customHeight="1" x14ac:dyDescent="0.25">
      <c r="A2" s="80"/>
      <c r="B2" s="81"/>
      <c r="C2" s="82"/>
      <c r="D2" s="22" t="s">
        <v>65</v>
      </c>
      <c r="E2" s="34">
        <v>2</v>
      </c>
      <c r="F2" s="34">
        <v>1</v>
      </c>
      <c r="G2" s="34">
        <v>0</v>
      </c>
      <c r="H2" s="34">
        <v>-1</v>
      </c>
      <c r="I2" s="34" t="s">
        <v>71</v>
      </c>
      <c r="K2" s="33" t="s">
        <v>68</v>
      </c>
    </row>
    <row r="3" spans="1:16" ht="30" customHeight="1" x14ac:dyDescent="0.25">
      <c r="A3" s="83" t="s">
        <v>21</v>
      </c>
      <c r="B3" s="83"/>
      <c r="C3" s="83"/>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85" t="s">
        <v>22</v>
      </c>
      <c r="B4" s="86"/>
      <c r="C4" s="87"/>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85" t="s">
        <v>24</v>
      </c>
      <c r="B5" s="86"/>
      <c r="C5" s="87"/>
      <c r="D5" s="23" t="s">
        <v>122</v>
      </c>
      <c r="E5" s="33">
        <f t="shared" si="0"/>
        <v>0</v>
      </c>
      <c r="F5" s="33">
        <f t="shared" si="1"/>
        <v>0</v>
      </c>
      <c r="G5" s="33">
        <f t="shared" si="2"/>
        <v>0</v>
      </c>
      <c r="H5" s="33">
        <f t="shared" si="3"/>
        <v>0</v>
      </c>
      <c r="I5" s="33">
        <f t="shared" si="4"/>
        <v>0</v>
      </c>
      <c r="K5" s="33" t="s">
        <v>17</v>
      </c>
    </row>
    <row r="6" spans="1:16" ht="30" customHeight="1" x14ac:dyDescent="0.25">
      <c r="A6" s="84" t="s">
        <v>23</v>
      </c>
      <c r="B6" s="84"/>
      <c r="C6" s="84"/>
      <c r="D6" s="23" t="s">
        <v>15</v>
      </c>
      <c r="E6" s="33">
        <f t="shared" si="0"/>
        <v>0</v>
      </c>
      <c r="F6" s="33">
        <f t="shared" si="1"/>
        <v>1</v>
      </c>
      <c r="G6" s="33">
        <f t="shared" si="2"/>
        <v>0</v>
      </c>
      <c r="H6" s="33">
        <f t="shared" si="3"/>
        <v>0</v>
      </c>
      <c r="I6" s="33">
        <f t="shared" si="4"/>
        <v>0</v>
      </c>
      <c r="K6" s="33" t="s">
        <v>69</v>
      </c>
    </row>
    <row r="7" spans="1:16" ht="30" customHeight="1" x14ac:dyDescent="0.25">
      <c r="A7" s="88" t="s">
        <v>25</v>
      </c>
      <c r="B7" s="88"/>
      <c r="C7" s="88"/>
      <c r="D7" s="23" t="s">
        <v>15</v>
      </c>
      <c r="E7" s="33">
        <f t="shared" si="0"/>
        <v>0</v>
      </c>
      <c r="F7" s="33">
        <f t="shared" si="1"/>
        <v>1</v>
      </c>
      <c r="G7" s="33">
        <f t="shared" si="2"/>
        <v>0</v>
      </c>
      <c r="H7" s="33">
        <f t="shared" si="3"/>
        <v>0</v>
      </c>
      <c r="I7" s="33">
        <f t="shared" si="4"/>
        <v>0</v>
      </c>
      <c r="K7" s="33" t="s">
        <v>18</v>
      </c>
    </row>
    <row r="8" spans="1:16" ht="30" customHeight="1" x14ac:dyDescent="0.25">
      <c r="A8" s="83" t="s">
        <v>26</v>
      </c>
      <c r="B8" s="83"/>
      <c r="C8" s="83"/>
      <c r="D8" s="75" t="s">
        <v>65</v>
      </c>
    </row>
    <row r="9" spans="1:16" ht="37.5" customHeight="1" thickBot="1" x14ac:dyDescent="0.3">
      <c r="A9" s="72" t="s">
        <v>67</v>
      </c>
      <c r="B9" s="73"/>
      <c r="C9" s="74"/>
      <c r="D9" s="76"/>
      <c r="P9" s="20"/>
    </row>
    <row r="10" spans="1:16" ht="30" customHeight="1" thickBot="1" x14ac:dyDescent="0.3">
      <c r="A10" s="6"/>
      <c r="B10" s="93"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94"/>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93"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94"/>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91"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92"/>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91"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92"/>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91"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92"/>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93"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94"/>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91"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92"/>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93"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94"/>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91"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92"/>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5</v>
      </c>
      <c r="G28" s="35">
        <f t="shared" si="5"/>
        <v>0</v>
      </c>
      <c r="H28" s="35">
        <f t="shared" si="5"/>
        <v>0</v>
      </c>
      <c r="I28" s="35">
        <f t="shared" si="5"/>
        <v>0</v>
      </c>
      <c r="J28" s="35" t="s">
        <v>52</v>
      </c>
    </row>
    <row r="30" spans="1:10" x14ac:dyDescent="0.25">
      <c r="G30" s="89" t="s">
        <v>53</v>
      </c>
      <c r="H30" s="90"/>
      <c r="I30" s="36">
        <f>SUM(E28:I28)</f>
        <v>5</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zoomScaleNormal="100" zoomScaleSheetLayoutView="100" workbookViewId="0">
      <selection activeCell="C11" sqref="C11"/>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41.25" customHeight="1" x14ac:dyDescent="0.25">
      <c r="A1" s="97" t="s">
        <v>47</v>
      </c>
      <c r="B1" s="98"/>
      <c r="C1" s="22" t="s">
        <v>61</v>
      </c>
    </row>
    <row r="2" spans="1:17" ht="30" customHeight="1" x14ac:dyDescent="0.25">
      <c r="A2" s="96" t="s">
        <v>38</v>
      </c>
      <c r="B2" s="96"/>
      <c r="C2" s="5" t="s">
        <v>39</v>
      </c>
      <c r="D2" s="56">
        <f>IF($C2&lt;&gt;"YES",0,2)</f>
        <v>2</v>
      </c>
      <c r="E2" s="56">
        <f>IF($C2&lt;&gt;"NO",0,-2)</f>
        <v>0</v>
      </c>
      <c r="H2" s="56" t="s">
        <v>39</v>
      </c>
    </row>
    <row r="3" spans="1:17" ht="30" customHeight="1" x14ac:dyDescent="0.25">
      <c r="A3" s="95" t="s">
        <v>41</v>
      </c>
      <c r="B3" s="11" t="s">
        <v>42</v>
      </c>
      <c r="C3" s="5" t="s">
        <v>40</v>
      </c>
      <c r="D3" s="56">
        <f>IF(C3&lt;&gt;"YES",0,2)</f>
        <v>0</v>
      </c>
      <c r="E3" s="56">
        <f t="shared" ref="E3:E6" si="0">IF($C3&lt;&gt;"NO",0,-2)</f>
        <v>-2</v>
      </c>
      <c r="H3" s="56" t="s">
        <v>40</v>
      </c>
      <c r="O3" s="30"/>
      <c r="P3" s="30"/>
      <c r="Q3" s="30"/>
    </row>
    <row r="4" spans="1:17" ht="30" customHeight="1" x14ac:dyDescent="0.25">
      <c r="A4" s="95"/>
      <c r="B4" s="11" t="s">
        <v>43</v>
      </c>
      <c r="C4" s="5" t="s">
        <v>39</v>
      </c>
      <c r="D4" s="56">
        <f>IF(C4&lt;&gt;"YES",0,2)</f>
        <v>2</v>
      </c>
      <c r="E4" s="56">
        <f t="shared" si="0"/>
        <v>0</v>
      </c>
      <c r="O4" s="30"/>
      <c r="P4" s="30"/>
      <c r="Q4" s="30"/>
    </row>
    <row r="5" spans="1:17" ht="30" customHeight="1" x14ac:dyDescent="0.25">
      <c r="A5" s="95"/>
      <c r="B5" s="11" t="s">
        <v>44</v>
      </c>
      <c r="C5" s="5" t="s">
        <v>39</v>
      </c>
      <c r="D5" s="56">
        <f>IF(C5&lt;&gt;"YES",0,2)</f>
        <v>2</v>
      </c>
      <c r="E5" s="56">
        <f t="shared" si="0"/>
        <v>0</v>
      </c>
    </row>
    <row r="6" spans="1:17" ht="30" customHeight="1" x14ac:dyDescent="0.25">
      <c r="A6" s="95"/>
      <c r="B6" s="11" t="s">
        <v>45</v>
      </c>
      <c r="C6" s="5" t="s">
        <v>39</v>
      </c>
      <c r="D6" s="56">
        <f>IF(C6&lt;&gt;"YES",0,2)</f>
        <v>2</v>
      </c>
      <c r="E6" s="56">
        <f t="shared" si="0"/>
        <v>0</v>
      </c>
    </row>
    <row r="7" spans="1:17" ht="111.75" customHeight="1" x14ac:dyDescent="0.25">
      <c r="A7" s="99" t="s">
        <v>110</v>
      </c>
      <c r="B7" s="100"/>
      <c r="C7" s="101"/>
    </row>
    <row r="8" spans="1:17" ht="15.75" customHeight="1" x14ac:dyDescent="0.25">
      <c r="A8" s="106"/>
      <c r="B8" s="106"/>
      <c r="C8" s="106"/>
      <c r="D8" s="56">
        <f>SUM(D2:D6)</f>
        <v>8</v>
      </c>
      <c r="E8" s="56">
        <f>SUM(E2:E6)</f>
        <v>-2</v>
      </c>
      <c r="F8" s="56" t="s">
        <v>52</v>
      </c>
    </row>
    <row r="9" spans="1:17" ht="30" customHeight="1" x14ac:dyDescent="0.25">
      <c r="A9" s="104"/>
      <c r="B9" s="105"/>
      <c r="C9" s="22" t="s">
        <v>65</v>
      </c>
    </row>
    <row r="10" spans="1:17" ht="30" customHeight="1" x14ac:dyDescent="0.25">
      <c r="A10" s="96" t="s">
        <v>46</v>
      </c>
      <c r="B10" s="96"/>
      <c r="C10" s="19" t="s">
        <v>63</v>
      </c>
      <c r="D10" s="56">
        <f>IF(C10&lt;&gt;"FULLY",0,2)</f>
        <v>0</v>
      </c>
      <c r="E10" s="56">
        <f>IF($C10&lt;&gt;"TO SOME EXTENT",0,0)</f>
        <v>0</v>
      </c>
      <c r="F10" s="56">
        <f>IF($C10&lt;&gt;"NOT AT ALL",0,-2)</f>
        <v>0</v>
      </c>
      <c r="H10" s="56" t="s">
        <v>62</v>
      </c>
    </row>
    <row r="11" spans="1:17" ht="30" customHeight="1" x14ac:dyDescent="0.25">
      <c r="A11" s="103" t="s">
        <v>48</v>
      </c>
      <c r="B11" s="103"/>
      <c r="C11" s="5" t="s">
        <v>62</v>
      </c>
      <c r="D11" s="56">
        <f>IF(C11&lt;&gt;"FULLY",0,2)</f>
        <v>2</v>
      </c>
      <c r="E11" s="56">
        <f>IF($C11&lt;&gt;"TO SOME EXTENT",0,0)</f>
        <v>0</v>
      </c>
      <c r="F11" s="56">
        <f>IF($C11&lt;&gt;"NOT AT ALL",0,-2)</f>
        <v>0</v>
      </c>
      <c r="H11" s="56" t="s">
        <v>63</v>
      </c>
    </row>
    <row r="12" spans="1:17" x14ac:dyDescent="0.25">
      <c r="D12" s="56">
        <f>SUM(D10:D11)</f>
        <v>2</v>
      </c>
      <c r="E12" s="56">
        <f>SUM(E10:E11)</f>
        <v>0</v>
      </c>
      <c r="F12" s="56">
        <f t="shared" ref="F12" si="1">SUM(F10:F11)</f>
        <v>0</v>
      </c>
      <c r="G12" s="56" t="s">
        <v>54</v>
      </c>
      <c r="H12" s="56" t="s">
        <v>64</v>
      </c>
    </row>
    <row r="15" spans="1:17" x14ac:dyDescent="0.25">
      <c r="E15" s="102" t="s">
        <v>55</v>
      </c>
      <c r="F15" s="102"/>
      <c r="G15" s="56">
        <f>SUM(D8,E8,D12,E12,F12)</f>
        <v>8</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zoomScaleNormal="100" zoomScaleSheetLayoutView="115" workbookViewId="0">
      <selection activeCell="F25" sqref="F25"/>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07"/>
      <c r="E3" s="107"/>
      <c r="F3" s="107"/>
    </row>
    <row r="4" spans="1:6" ht="15" customHeight="1" x14ac:dyDescent="0.25">
      <c r="A4" s="13" t="s">
        <v>58</v>
      </c>
      <c r="B4" s="15" t="s">
        <v>58</v>
      </c>
      <c r="D4" s="25"/>
      <c r="E4" s="25"/>
      <c r="F4" s="107"/>
    </row>
    <row r="5" spans="1:6" ht="30" customHeight="1" thickBot="1" x14ac:dyDescent="0.3">
      <c r="A5" s="14" t="s">
        <v>59</v>
      </c>
      <c r="B5" s="16" t="s">
        <v>60</v>
      </c>
      <c r="D5" s="26"/>
      <c r="E5" s="26"/>
      <c r="F5" s="26"/>
    </row>
    <row r="6" spans="1:6" ht="21" thickBot="1" x14ac:dyDescent="0.3">
      <c r="A6" s="27">
        <f>'SECTION 1'!J9+'SECTION 2'!I30</f>
        <v>1</v>
      </c>
      <c r="B6" s="28">
        <f>'SECTION 2'!I30+'SECTION 3'!G15</f>
        <v>13</v>
      </c>
      <c r="D6" s="26"/>
      <c r="E6" s="26"/>
      <c r="F6" s="26"/>
    </row>
    <row r="7" spans="1:6" ht="20.25" x14ac:dyDescent="0.25">
      <c r="A7" s="57" t="s">
        <v>111</v>
      </c>
      <c r="B7" s="58" t="s">
        <v>111</v>
      </c>
      <c r="D7" s="26"/>
      <c r="E7" s="26"/>
      <c r="F7" s="26"/>
    </row>
    <row r="8" spans="1:6" ht="21" thickBot="1" x14ac:dyDescent="0.3">
      <c r="A8" s="59" t="s">
        <v>112</v>
      </c>
      <c r="B8" s="60" t="s">
        <v>113</v>
      </c>
    </row>
    <row r="9" spans="1:6" ht="21" x14ac:dyDescent="0.25">
      <c r="A9" s="108" t="s">
        <v>66</v>
      </c>
      <c r="B9" s="108"/>
    </row>
    <row r="10" spans="1:6" ht="42" customHeight="1" x14ac:dyDescent="0.25">
      <c r="A10" s="109" t="s">
        <v>114</v>
      </c>
      <c r="B10" s="10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338D36B6-700F-488A-A600-1BED7A55D57C}"/>
</file>

<file path=customXml/itemProps2.xml><?xml version="1.0" encoding="utf-8"?>
<ds:datastoreItem xmlns:ds="http://schemas.openxmlformats.org/officeDocument/2006/customXml" ds:itemID="{408657F4-0D9D-4BEF-9491-B62A4B0D868F}"/>
</file>

<file path=customXml/itemProps3.xml><?xml version="1.0" encoding="utf-8"?>
<ds:datastoreItem xmlns:ds="http://schemas.openxmlformats.org/officeDocument/2006/customXml" ds:itemID="{53B25CB9-59C9-4BE9-B238-7971292DD8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Your details</vt:lpstr>
      <vt:lpstr>SECTION 1</vt:lpstr>
      <vt:lpstr>SECTION 2</vt:lpstr>
      <vt:lpstr>SECTION 3</vt:lpstr>
      <vt:lpstr>FINAL SCORE</vt:lpstr>
      <vt:lpstr>Introduction!OLE_LINK1</vt:lpstr>
      <vt:lpstr>'FINAL SCORE'!Print_Area</vt:lpstr>
      <vt:lpstr>Introduction!Print_Area</vt:lpstr>
      <vt:lpstr>'SECTION 1'!Print_Area</vt:lpstr>
      <vt:lpstr>'SECTION 2'!Print_Area</vt:lpstr>
      <vt:lpstr>'SECTION 3'!Print_Area</vt:lpstr>
      <vt:lpstr>'Your details'!Print_Area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2018-01-17T16:48:40Z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