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120" windowHeight="9105"/>
  </bookViews>
  <sheets>
    <sheet name="SERVICE DELIVERY Scorecard" sheetId="10" r:id="rId1"/>
  </sheets>
  <calcPr calcId="145621"/>
</workbook>
</file>

<file path=xl/calcChain.xml><?xml version="1.0" encoding="utf-8"?>
<calcChain xmlns="http://schemas.openxmlformats.org/spreadsheetml/2006/main">
  <c r="F24" i="10" l="1"/>
  <c r="E25" i="10"/>
  <c r="F25" i="10"/>
  <c r="E26" i="10"/>
  <c r="F26" i="10"/>
  <c r="E27" i="10"/>
  <c r="F27" i="10"/>
  <c r="E28" i="10"/>
  <c r="F28" i="10"/>
  <c r="E21" i="10"/>
  <c r="F22" i="10"/>
  <c r="F19" i="10"/>
  <c r="F18" i="10"/>
  <c r="F17" i="10"/>
  <c r="F16" i="10"/>
  <c r="F15" i="10"/>
  <c r="E20" i="10"/>
  <c r="E37" i="10"/>
  <c r="E38" i="10"/>
  <c r="E17" i="10"/>
  <c r="E15" i="10"/>
  <c r="E24" i="10"/>
  <c r="E19" i="10"/>
  <c r="E16" i="10"/>
  <c r="E22" i="10"/>
  <c r="E18" i="10"/>
  <c r="F20" i="10"/>
  <c r="F21" i="10" l="1"/>
  <c r="E34" i="10"/>
  <c r="E32" i="10"/>
  <c r="E39" i="10"/>
  <c r="E33" i="10"/>
  <c r="E36" i="10"/>
  <c r="E35" i="10"/>
  <c r="E29" i="10" l="1"/>
  <c r="F29" i="10"/>
  <c r="F41" i="10" s="1"/>
  <c r="B13" i="10" s="1"/>
  <c r="E41" i="10" l="1"/>
  <c r="C13" i="10" s="1"/>
</calcChain>
</file>

<file path=xl/sharedStrings.xml><?xml version="1.0" encoding="utf-8"?>
<sst xmlns="http://schemas.openxmlformats.org/spreadsheetml/2006/main" count="74" uniqueCount="54">
  <si>
    <t>TAKING DUE REGARD</t>
  </si>
  <si>
    <t>Does this affect most of Kirklees or its Residents</t>
  </si>
  <si>
    <t xml:space="preserve">Where consultation was needed: </t>
  </si>
  <si>
    <t>To introduce or increase a charge for Service</t>
  </si>
  <si>
    <t>To change to a commissioned service</t>
  </si>
  <si>
    <t>W</t>
  </si>
  <si>
    <t>I</t>
  </si>
  <si>
    <r>
      <t xml:space="preserve">Does this affect a </t>
    </r>
    <r>
      <rPr>
        <b/>
        <u/>
        <sz val="11"/>
        <color theme="1"/>
        <rFont val="Arial"/>
        <family val="2"/>
      </rPr>
      <t>Single  Ward or Locality ONLY</t>
    </r>
  </si>
  <si>
    <t>To withdraw a service, activity or presence</t>
  </si>
  <si>
    <t>To reduce a a service, activity or presence</t>
  </si>
  <si>
    <t>To introduce, review or change a policy or procedure</t>
  </si>
  <si>
    <t>Is this about improving access to, or delivery of a service.</t>
  </si>
  <si>
    <r>
      <t>Have You considered your Public Sector Equality Duty?</t>
    </r>
    <r>
      <rPr>
        <sz val="11"/>
        <color theme="1"/>
        <rFont val="Arial"/>
        <family val="2"/>
      </rPr>
      <t xml:space="preserve"> Please provide a rationale</t>
    </r>
  </si>
  <si>
    <t xml:space="preserve">To introduce a new service or activity </t>
  </si>
  <si>
    <t xml:space="preserve">LEVEL OF IMPACT </t>
  </si>
  <si>
    <t xml:space="preserve">Directorate: </t>
  </si>
  <si>
    <r>
      <t>Service</t>
    </r>
    <r>
      <rPr>
        <sz val="12"/>
        <rFont val="Arial"/>
        <family val="2"/>
      </rPr>
      <t>:</t>
    </r>
  </si>
  <si>
    <t>Lead Officer:</t>
  </si>
  <si>
    <t>Service Area:</t>
  </si>
  <si>
    <t>Officers responsible for Assessment:</t>
  </si>
  <si>
    <t>Date of Review:</t>
  </si>
  <si>
    <t>RISK (%)</t>
  </si>
  <si>
    <r>
      <t xml:space="preserve">Does this affect Employees?  </t>
    </r>
    <r>
      <rPr>
        <sz val="11"/>
        <color theme="1"/>
        <rFont val="Arial"/>
        <family val="2"/>
      </rPr>
      <t>If YES please list</t>
    </r>
  </si>
  <si>
    <r>
      <t xml:space="preserve">Comments </t>
    </r>
    <r>
      <rPr>
        <sz val="10"/>
        <rFont val="Arial"/>
        <family val="2"/>
      </rPr>
      <t>(please explain your answer)</t>
    </r>
  </si>
  <si>
    <t>type      y or n</t>
  </si>
  <si>
    <t>QUESTION No.</t>
  </si>
  <si>
    <t>WHAT IS YOUR PROPOSAL?</t>
  </si>
  <si>
    <t>WHO WILL IT AFFECT?</t>
  </si>
  <si>
    <r>
      <t>Can you foresee a negative impact on any Protected Characteristic Group(s)?</t>
    </r>
    <r>
      <rPr>
        <sz val="11"/>
        <color theme="1"/>
        <rFont val="Arial"/>
        <family val="2"/>
      </rPr>
      <t xml:space="preserve"> If YES please state what these could be.</t>
    </r>
  </si>
  <si>
    <r>
      <t xml:space="preserve">Have you published your information? </t>
    </r>
    <r>
      <rPr>
        <sz val="11"/>
        <color theme="1"/>
        <rFont val="Arial"/>
        <family val="2"/>
      </rPr>
      <t>If YES state where.</t>
    </r>
  </si>
  <si>
    <r>
      <t>Do you have any supporting evidence?</t>
    </r>
    <r>
      <rPr>
        <sz val="11"/>
        <color theme="1"/>
        <rFont val="Arial"/>
        <family val="2"/>
      </rPr>
      <t xml:space="preserve"> If YES please list the documents</t>
    </r>
  </si>
  <si>
    <r>
      <t xml:space="preserve">Can the Public access a "Decision Report"? </t>
    </r>
    <r>
      <rPr>
        <sz val="11"/>
        <color theme="1"/>
        <rFont val="Arial"/>
        <family val="2"/>
      </rPr>
      <t>If YES state where and how it can be accessed.</t>
    </r>
  </si>
  <si>
    <r>
      <t xml:space="preserve">Have you taken specialist advice? (Legal, E&amp;D Team, etc). </t>
    </r>
    <r>
      <rPr>
        <sz val="11"/>
        <color theme="1"/>
        <rFont val="Arial"/>
        <family val="2"/>
      </rPr>
      <t xml:space="preserve"> If YES please state.</t>
    </r>
  </si>
  <si>
    <r>
      <t xml:space="preserve">Can you mitigate any negative effect?  </t>
    </r>
    <r>
      <rPr>
        <sz val="11"/>
        <color theme="1"/>
        <rFont val="Arial"/>
        <family val="2"/>
      </rPr>
      <t>Please state how</t>
    </r>
  </si>
  <si>
    <r>
      <t xml:space="preserve">           </t>
    </r>
    <r>
      <rPr>
        <b/>
        <sz val="16"/>
        <rFont val="Arial"/>
        <family val="2"/>
      </rPr>
      <t>EQUALITY SCREENING TOOL</t>
    </r>
  </si>
  <si>
    <t>If IMPACT at this stage is less than 15 answer Y to this question</t>
  </si>
  <si>
    <t>Will you require supporting evidence on this issue</t>
  </si>
  <si>
    <t>IF YOU CAN ANSWER YES HERE THEN DO NOT ANSWER ANY FURTHER QUESTIONS</t>
  </si>
  <si>
    <r>
      <t>Have you got any general intelligence (research, consultation, etc.)?</t>
    </r>
    <r>
      <rPr>
        <sz val="11"/>
        <color theme="1"/>
        <rFont val="Arial"/>
        <family val="2"/>
      </rPr>
      <t xml:space="preserve"> If YES please list any related documents. </t>
    </r>
  </si>
  <si>
    <r>
      <t xml:space="preserve">Have you got any specific intelligence (research, consultation, etc.)? </t>
    </r>
    <r>
      <rPr>
        <sz val="11"/>
        <color theme="1"/>
        <rFont val="Arial"/>
        <family val="2"/>
      </rPr>
      <t xml:space="preserve">If YES please list any related documents. </t>
    </r>
  </si>
  <si>
    <t>Does this issue concern ANY Protected Characteristic Group.</t>
  </si>
  <si>
    <r>
      <rPr>
        <b/>
        <u/>
        <sz val="11"/>
        <rFont val="Arial"/>
        <family val="2"/>
      </rPr>
      <t>ONLY IF</t>
    </r>
    <r>
      <rPr>
        <b/>
        <sz val="11"/>
        <rFont val="Arial"/>
        <family val="2"/>
      </rPr>
      <t xml:space="preserve"> </t>
    </r>
    <r>
      <rPr>
        <sz val="11"/>
        <rFont val="Arial"/>
        <family val="2"/>
      </rPr>
      <t xml:space="preserve">your proposal is likely to have </t>
    </r>
    <r>
      <rPr>
        <b/>
        <sz val="11"/>
        <rFont val="Arial"/>
        <family val="2"/>
      </rPr>
      <t>little</t>
    </r>
    <r>
      <rPr>
        <sz val="11"/>
        <rFont val="Arial"/>
        <family val="2"/>
      </rPr>
      <t xml:space="preserve"> or </t>
    </r>
    <r>
      <rPr>
        <b/>
        <sz val="11"/>
        <rFont val="Arial"/>
        <family val="2"/>
      </rPr>
      <t>no impact</t>
    </r>
    <r>
      <rPr>
        <sz val="11"/>
        <rFont val="Arial"/>
        <family val="2"/>
      </rPr>
      <t xml:space="preserve"> upon groups and you are confident that you have evidence to support your proposal and this document. (RISK less than 30% [GREEN])                                                                                                                                                                          1) Save this scoresheet;                                                                                                                                                                                   2) Complete and save a 'Front Sheet';                                                                                                                                                             3) Make sure you have gathered any supporting evidence documents and they are listed above                                                                                   4) SEND Electronic copies of this tool and a front sheet to </t>
    </r>
    <r>
      <rPr>
        <u/>
        <sz val="11"/>
        <color rgb="FF0070C0"/>
        <rFont val="Arial"/>
        <family val="2"/>
      </rPr>
      <t xml:space="preserve">equalityanddiversity@kirklees.gov.uk </t>
    </r>
  </si>
  <si>
    <r>
      <rPr>
        <b/>
        <u/>
        <sz val="12"/>
        <rFont val="Arial"/>
        <family val="2"/>
      </rPr>
      <t>RISK</t>
    </r>
    <r>
      <rPr>
        <b/>
        <sz val="12"/>
        <rFont val="Arial"/>
        <family val="2"/>
      </rPr>
      <t xml:space="preserve"> (see above)                                                                               </t>
    </r>
    <r>
      <rPr>
        <sz val="12"/>
        <rFont val="Arial"/>
        <family val="2"/>
      </rPr>
      <t xml:space="preserve">Irrespective of the impact score;  </t>
    </r>
    <r>
      <rPr>
        <b/>
        <sz val="12"/>
        <rFont val="Arial"/>
        <family val="2"/>
      </rPr>
      <t xml:space="preserve">IF risk background is </t>
    </r>
    <r>
      <rPr>
        <b/>
        <u/>
        <sz val="12"/>
        <rFont val="Arial"/>
        <family val="2"/>
      </rPr>
      <t>GREEN less than 30%</t>
    </r>
    <r>
      <rPr>
        <b/>
        <sz val="12"/>
        <rFont val="Arial"/>
        <family val="2"/>
      </rPr>
      <t xml:space="preserve"> </t>
    </r>
    <r>
      <rPr>
        <sz val="12"/>
        <rFont val="Arial"/>
        <family val="2"/>
      </rPr>
      <t>then there is</t>
    </r>
    <r>
      <rPr>
        <b/>
        <sz val="12"/>
        <rFont val="Arial"/>
        <family val="2"/>
      </rPr>
      <t xml:space="preserve"> </t>
    </r>
    <r>
      <rPr>
        <b/>
        <u/>
        <sz val="12"/>
        <rFont val="Arial"/>
        <family val="2"/>
      </rPr>
      <t>likely</t>
    </r>
    <r>
      <rPr>
        <b/>
        <sz val="12"/>
        <rFont val="Arial"/>
        <family val="2"/>
      </rPr>
      <t xml:space="preserve"> to be sufficient evidence </t>
    </r>
    <r>
      <rPr>
        <sz val="12"/>
        <rFont val="Arial"/>
        <family val="2"/>
      </rPr>
      <t xml:space="preserve">demonstrate that </t>
    </r>
    <r>
      <rPr>
        <b/>
        <sz val="12"/>
        <rFont val="Arial"/>
        <family val="2"/>
      </rPr>
      <t xml:space="preserve">DUE REGARD has been taken.      </t>
    </r>
  </si>
  <si>
    <r>
      <t>I</t>
    </r>
    <r>
      <rPr>
        <b/>
        <u/>
        <sz val="12"/>
        <color theme="1"/>
        <rFont val="Arial"/>
        <family val="2"/>
      </rPr>
      <t>F</t>
    </r>
    <r>
      <rPr>
        <b/>
        <sz val="12"/>
        <color theme="1"/>
        <rFont val="Arial"/>
        <family val="2"/>
      </rPr>
      <t xml:space="preserve"> your proposal is likely to have medium or above impact upon groups AND you are not confident that you have evidence to support your proposal and this document. (RISK greater than 30% [yellow, amber, red])                                                                                                                                                   1) Save this scoresheet;                                                                                                                                                                            2) Proceed to Stage 2 document (Ensuring Legal Compliance)  </t>
    </r>
  </si>
  <si>
    <r>
      <rPr>
        <b/>
        <sz val="10"/>
        <rFont val="Arial"/>
        <family val="2"/>
      </rPr>
      <t xml:space="preserve">               </t>
    </r>
    <r>
      <rPr>
        <b/>
        <sz val="12"/>
        <rFont val="Arial"/>
        <family val="2"/>
      </rPr>
      <t xml:space="preserve">  Impact Scores (max = 100)  </t>
    </r>
    <r>
      <rPr>
        <b/>
        <sz val="10"/>
        <rFont val="Arial"/>
        <family val="2"/>
      </rPr>
      <t xml:space="preserve">                      </t>
    </r>
    <r>
      <rPr>
        <sz val="10"/>
        <rFont val="Arial"/>
        <family val="2"/>
      </rPr>
      <t xml:space="preserve">                                                  </t>
    </r>
    <r>
      <rPr>
        <b/>
        <sz val="10"/>
        <rFont val="Arial"/>
        <family val="2"/>
      </rPr>
      <t xml:space="preserve">  30 and below </t>
    </r>
    <r>
      <rPr>
        <sz val="10"/>
        <rFont val="Arial"/>
        <family val="2"/>
      </rPr>
      <t xml:space="preserve">- your proposal is likely to have little if any impact.                                                                                                             </t>
    </r>
    <r>
      <rPr>
        <b/>
        <sz val="10"/>
        <rFont val="Arial"/>
        <family val="2"/>
      </rPr>
      <t>31 - 40</t>
    </r>
    <r>
      <rPr>
        <sz val="10"/>
        <rFont val="Arial"/>
        <family val="2"/>
      </rPr>
      <t xml:space="preserve"> An </t>
    </r>
    <r>
      <rPr>
        <b/>
        <sz val="10"/>
        <rFont val="Arial"/>
        <family val="2"/>
      </rPr>
      <t>EIA</t>
    </r>
    <r>
      <rPr>
        <sz val="10"/>
        <rFont val="Arial"/>
        <family val="2"/>
      </rPr>
      <t xml:space="preserve"> </t>
    </r>
    <r>
      <rPr>
        <b/>
        <sz val="10"/>
        <rFont val="Arial"/>
        <family val="2"/>
      </rPr>
      <t>could be considered</t>
    </r>
    <r>
      <rPr>
        <sz val="10"/>
        <rFont val="Arial"/>
        <family val="2"/>
      </rPr>
      <t xml:space="preserve">
</t>
    </r>
    <r>
      <rPr>
        <b/>
        <sz val="10"/>
        <rFont val="Arial"/>
        <family val="2"/>
      </rPr>
      <t xml:space="preserve">41 - 54  </t>
    </r>
    <r>
      <rPr>
        <sz val="10"/>
        <rFont val="Arial"/>
        <family val="2"/>
      </rPr>
      <t xml:space="preserve">your proposal is likely to have a </t>
    </r>
    <r>
      <rPr>
        <b/>
        <sz val="10"/>
        <rFont val="Arial"/>
        <family val="2"/>
      </rPr>
      <t>wide impact</t>
    </r>
    <r>
      <rPr>
        <sz val="10"/>
        <rFont val="Arial"/>
        <family val="2"/>
      </rPr>
      <t>. An</t>
    </r>
    <r>
      <rPr>
        <b/>
        <sz val="10"/>
        <rFont val="Arial"/>
        <family val="2"/>
      </rPr>
      <t xml:space="preserve"> EIA is advised</t>
    </r>
    <r>
      <rPr>
        <sz val="10"/>
        <rFont val="Arial"/>
        <family val="2"/>
      </rPr>
      <t xml:space="preserve">
</t>
    </r>
    <r>
      <rPr>
        <b/>
        <sz val="10"/>
        <rFont val="Arial"/>
        <family val="2"/>
      </rPr>
      <t xml:space="preserve">55 and above </t>
    </r>
    <r>
      <rPr>
        <sz val="10"/>
        <rFont val="Arial"/>
        <family val="2"/>
      </rPr>
      <t xml:space="preserve">  </t>
    </r>
    <r>
      <rPr>
        <b/>
        <sz val="10"/>
        <rFont val="Arial"/>
        <family val="2"/>
      </rPr>
      <t>An EIA is STRONGLY advised</t>
    </r>
  </si>
  <si>
    <r>
      <rPr>
        <sz val="12"/>
        <rFont val="Arial"/>
        <family val="2"/>
      </rPr>
      <t>This screening tool has been developed to assist you to make an initial assessment on the priority you may give to a proposal about, or review of a service, function, or policy in your area. It acts to indicate the likely impact this proposal could have on groups of people. Multiple proposals, or alternate options, can be run individually through this tool.  It should be completed by someone who has knowledge of both the issue and the employees who will be carrying out the work.</t>
    </r>
    <r>
      <rPr>
        <b/>
        <sz val="12"/>
        <rFont val="Arial"/>
        <family val="2"/>
      </rPr>
      <t xml:space="preserve"> [If you feel that there is likely to be a high impact then you can go straight to Stage 2 Document (Ensuring Legal Compliance)]                                                                                                                                                                                                                                                                                                                                                                                          </t>
    </r>
    <r>
      <rPr>
        <b/>
        <u/>
        <sz val="12"/>
        <rFont val="Arial"/>
        <family val="2"/>
      </rPr>
      <t>LEVEL OF IMPACT</t>
    </r>
    <r>
      <rPr>
        <b/>
        <sz val="12"/>
        <rFont val="Arial"/>
        <family val="2"/>
      </rPr>
      <t xml:space="preserve"> </t>
    </r>
    <r>
      <rPr>
        <sz val="12"/>
        <color rgb="FFFF0000"/>
        <rFont val="Arial"/>
        <family val="2"/>
      </rPr>
      <t>Is an indication of the likely impact your proposal could have upon communities &amp;/or employees.</t>
    </r>
    <r>
      <rPr>
        <b/>
        <sz val="12"/>
        <rFont val="Arial"/>
        <family val="2"/>
      </rPr>
      <t xml:space="preserve">                                                                                                                                                                                </t>
    </r>
    <r>
      <rPr>
        <b/>
        <i/>
        <sz val="12"/>
        <rFont val="Arial"/>
        <family val="2"/>
      </rPr>
      <t>GREEN = low;  YELLOW = medium rising to - AMBER = high medium; RED = High;</t>
    </r>
    <r>
      <rPr>
        <sz val="12"/>
        <rFont val="Arial"/>
        <family val="2"/>
      </rPr>
      <t xml:space="preserve">                                                                                          </t>
    </r>
    <r>
      <rPr>
        <b/>
        <sz val="12"/>
        <rFont val="Arial"/>
        <family val="2"/>
      </rPr>
      <t xml:space="preserve">                                                                                </t>
    </r>
    <r>
      <rPr>
        <b/>
        <sz val="12"/>
        <color theme="4" tint="0.79998168889431442"/>
        <rFont val="Arial"/>
        <family val="2"/>
      </rPr>
      <t xml:space="preserve">b </t>
    </r>
    <r>
      <rPr>
        <b/>
        <sz val="12"/>
        <rFont val="Arial"/>
        <family val="2"/>
      </rPr>
      <t xml:space="preserve">                                                                                                                                                                                                                 </t>
    </r>
    <r>
      <rPr>
        <b/>
        <u/>
        <sz val="12"/>
        <rFont val="Arial"/>
        <family val="2"/>
      </rPr>
      <t>RISK</t>
    </r>
    <r>
      <rPr>
        <b/>
        <sz val="12"/>
        <rFont val="Arial"/>
        <family val="2"/>
      </rPr>
      <t xml:space="preserve"> </t>
    </r>
    <r>
      <rPr>
        <sz val="12"/>
        <color rgb="FFFF0000"/>
        <rFont val="Arial"/>
        <family val="2"/>
      </rPr>
      <t>This is an indication of the chance of not being able to mount a successful defence if challenged.</t>
    </r>
    <r>
      <rPr>
        <b/>
        <sz val="12"/>
        <rFont val="Arial"/>
        <family val="2"/>
      </rPr>
      <t xml:space="preserve">                                                                                                    </t>
    </r>
    <r>
      <rPr>
        <b/>
        <i/>
        <sz val="12"/>
        <rFont val="Arial"/>
        <family val="2"/>
      </rPr>
      <t>GREEN =low;  YELLOW = medium;   AMBER = high medium; RED = High;                                                                                                        NB</t>
    </r>
    <r>
      <rPr>
        <b/>
        <sz val="12"/>
        <color rgb="FFFF0000"/>
        <rFont val="Arial"/>
        <family val="2"/>
      </rPr>
      <t>There is always a risk of challenge.</t>
    </r>
    <r>
      <rPr>
        <b/>
        <i/>
        <sz val="12"/>
        <color rgb="FFFF0000"/>
        <rFont val="Arial"/>
        <family val="2"/>
      </rPr>
      <t xml:space="preserve"> A lack of evidence leads to a high score.</t>
    </r>
  </si>
  <si>
    <t>N</t>
  </si>
  <si>
    <t>Y</t>
  </si>
  <si>
    <t xml:space="preserve">Active and Creative Communities </t>
  </si>
  <si>
    <t xml:space="preserve">Communities ,Transformation and Change </t>
  </si>
  <si>
    <t>y</t>
  </si>
  <si>
    <t>Communities and Leisure (KAL proposed budget reduction HW6)</t>
  </si>
  <si>
    <t>Adele Poppleton</t>
  </si>
  <si>
    <t>KAL is commited to further developing and expanding their commercial approach within the "Kirklees First" ethos as set out in the Funding Agreement. However its approach to budget reductions to date has been one of developing other funding streams which has not adversly affected their customer base. As for point (3) this could be an option but may not as its offer maybe re-packaged as it was with the introduction of "SMART Fitness".  Point 6 could also be an option but this would be an addition not a reduction as a result of the budget proposal.</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</si>
</sst>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10"/>
      <name val="Arial"/>
      <family val="2"/>
    </font>
    <font>
      <b/>
      <sz val="12"/>
      <name val="Arial"/>
      <family val="2"/>
    </font>
    <font>
      <sz val="8"/>
      <name val="Arial"/>
      <family val="2"/>
    </font>
    <font>
      <b/>
      <sz val="16"/>
      <color indexed="12"/>
      <name val="Arial"/>
      <family val="2"/>
    </font>
    <font>
      <b/>
      <sz val="16"/>
      <name val="Arial"/>
      <family val="2"/>
    </font>
    <font>
      <b/>
      <sz val="10"/>
      <color theme="1"/>
      <name val="Arial"/>
      <family val="2"/>
    </font>
    <font>
      <b/>
      <sz val="12"/>
      <color theme="1"/>
      <name val="Arial"/>
      <family val="2"/>
    </font>
    <font>
      <sz val="12"/>
      <color theme="1"/>
      <name val="Arial"/>
      <family val="2"/>
    </font>
    <font>
      <b/>
      <sz val="14"/>
      <name val="Arial"/>
      <family val="2"/>
    </font>
    <font>
      <sz val="12"/>
      <color theme="0"/>
      <name val="Arial"/>
      <family val="2"/>
    </font>
    <font>
      <b/>
      <sz val="12"/>
      <color rgb="FFFF0000"/>
      <name val="Arial"/>
      <family val="2"/>
    </font>
    <font>
      <b/>
      <sz val="11"/>
      <color theme="1"/>
      <name val="Arial"/>
      <family val="2"/>
    </font>
    <font>
      <sz val="11"/>
      <name val="Arial"/>
      <family val="2"/>
    </font>
    <font>
      <sz val="11"/>
      <color theme="1"/>
      <name val="Arial"/>
      <family val="2"/>
    </font>
    <font>
      <b/>
      <sz val="11"/>
      <name val="Arial"/>
      <family val="2"/>
    </font>
    <font>
      <b/>
      <i/>
      <sz val="11"/>
      <color theme="1"/>
      <name val="Arial"/>
      <family val="2"/>
    </font>
    <font>
      <sz val="10"/>
      <name val="Arial"/>
      <family val="2"/>
    </font>
    <font>
      <sz val="12"/>
      <name val="Arial"/>
      <family val="2"/>
    </font>
    <font>
      <b/>
      <sz val="12"/>
      <color theme="4" tint="0.79998168889431442"/>
      <name val="Arial"/>
      <family val="2"/>
    </font>
    <font>
      <b/>
      <u/>
      <sz val="11"/>
      <name val="Arial"/>
      <family val="2"/>
    </font>
    <font>
      <b/>
      <u/>
      <sz val="12"/>
      <color theme="1"/>
      <name val="Arial"/>
      <family val="2"/>
    </font>
    <font>
      <b/>
      <sz val="11"/>
      <color rgb="FFFF0000"/>
      <name val="Arial"/>
      <family val="2"/>
    </font>
    <font>
      <b/>
      <sz val="10"/>
      <color rgb="FFFF0000"/>
      <name val="Arial"/>
      <family val="2"/>
    </font>
    <font>
      <b/>
      <u/>
      <sz val="11"/>
      <color theme="1"/>
      <name val="Arial"/>
      <family val="2"/>
    </font>
    <font>
      <b/>
      <i/>
      <sz val="12"/>
      <name val="Arial"/>
      <family val="2"/>
    </font>
    <font>
      <sz val="12"/>
      <color rgb="FFFF0000"/>
      <name val="Arial"/>
      <family val="2"/>
    </font>
    <font>
      <b/>
      <u/>
      <sz val="12"/>
      <name val="Arial"/>
      <family val="2"/>
    </font>
    <font>
      <b/>
      <i/>
      <sz val="12"/>
      <color rgb="FFFF0000"/>
      <name val="Arial"/>
      <family val="2"/>
    </font>
    <font>
      <u/>
      <sz val="11"/>
      <color rgb="FF0070C0"/>
      <name val="Arial"/>
      <family val="2"/>
    </font>
    <font>
      <b/>
      <sz val="20"/>
      <color theme="1"/>
      <name val="Arial"/>
      <family val="2"/>
    </font>
    <font>
      <b/>
      <sz val="20"/>
      <name val="Arial"/>
      <family val="2"/>
    </font>
    <font>
      <sz val="20"/>
      <name val="Arial"/>
      <family val="2"/>
    </font>
    <font>
      <sz val="10"/>
      <color theme="0"/>
      <name val="Arial"/>
      <family val="2"/>
    </font>
    <font>
      <b/>
      <sz val="12"/>
      <color theme="0"/>
      <name val="Arial"/>
      <family val="2"/>
    </font>
    <font>
      <b/>
      <sz val="20"/>
      <color theme="0"/>
      <name val="Arial"/>
      <family val="2"/>
    </font>
    <font>
      <sz val="20"/>
      <color theme="0"/>
      <name val="Arial"/>
      <family val="2"/>
    </font>
    <font>
      <sz val="11"/>
      <color theme="0"/>
      <name val="Arial"/>
      <family val="2"/>
    </font>
    <font>
      <b/>
      <sz val="11"/>
      <color theme="0"/>
      <name val="Arial"/>
      <family val="2"/>
    </font>
  </fonts>
  <fills count="8">
    <fill>
      <patternFill patternType="none"/>
    </fill>
    <fill>
      <patternFill patternType="gray125"/>
    </fill>
    <fill>
      <patternFill patternType="solid">
        <fgColor indexed="5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2" borderId="0"/>
  </cellStyleXfs>
  <cellXfs count="123">
    <xf numFmtId="0" fontId="0" fillId="2" borderId="0" xfId="0"/>
    <xf numFmtId="0" fontId="0" fillId="0" borderId="0" xfId="0" applyFill="1"/>
    <xf numFmtId="0" fontId="8" fillId="0" borderId="0" xfId="0" applyFont="1" applyFill="1"/>
    <xf numFmtId="0" fontId="6" fillId="0" borderId="0" xfId="0" applyFont="1" applyFill="1" applyAlignment="1">
      <alignment horizontal="center"/>
    </xf>
    <xf numFmtId="49" fontId="8" fillId="0" borderId="0" xfId="0" applyNumberFormat="1" applyFont="1" applyFill="1"/>
    <xf numFmtId="0" fontId="7" fillId="0" borderId="0" xfId="0" applyFont="1" applyFill="1" applyAlignment="1">
      <alignment horizontal="center"/>
    </xf>
    <xf numFmtId="0" fontId="1" fillId="0" borderId="0" xfId="0" applyFont="1" applyFill="1"/>
    <xf numFmtId="0" fontId="10" fillId="0" borderId="0" xfId="0" applyFont="1" applyFill="1"/>
    <xf numFmtId="0" fontId="13" fillId="0" borderId="0" xfId="0" applyFont="1" applyFill="1"/>
    <xf numFmtId="0" fontId="0" fillId="0" borderId="0" xfId="0" applyFill="1" applyAlignment="1">
      <alignment vertical="center" wrapText="1"/>
    </xf>
    <xf numFmtId="0" fontId="0" fillId="5" borderId="0" xfId="0" applyFill="1"/>
    <xf numFmtId="0" fontId="2" fillId="5" borderId="0" xfId="0" applyFont="1" applyFill="1" applyAlignment="1"/>
    <xf numFmtId="0" fontId="0" fillId="5" borderId="0" xfId="0" applyFill="1" applyAlignment="1">
      <alignment vertical="center" wrapText="1"/>
    </xf>
    <xf numFmtId="0" fontId="13" fillId="5" borderId="0" xfId="0" applyFont="1" applyFill="1" applyAlignment="1">
      <alignment vertical="center" wrapText="1"/>
    </xf>
    <xf numFmtId="0" fontId="2" fillId="5" borderId="0" xfId="0" applyFont="1" applyFill="1" applyBorder="1" applyAlignment="1">
      <alignment horizontal="left" vertical="top" wrapText="1"/>
    </xf>
    <xf numFmtId="0" fontId="13" fillId="0" borderId="0" xfId="0" applyFont="1" applyFill="1" applyAlignment="1">
      <alignment vertical="center"/>
    </xf>
    <xf numFmtId="0" fontId="15" fillId="5" borderId="0" xfId="0" applyFont="1" applyFill="1" applyAlignment="1">
      <alignment vertical="center"/>
    </xf>
    <xf numFmtId="0" fontId="0" fillId="5" borderId="16" xfId="0" applyFill="1" applyBorder="1" applyAlignment="1"/>
    <xf numFmtId="0" fontId="7"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2" fillId="7" borderId="21" xfId="0" applyFont="1" applyFill="1" applyBorder="1" applyAlignment="1">
      <alignment horizontal="center" vertical="center"/>
    </xf>
    <xf numFmtId="0" fontId="22" fillId="7" borderId="22" xfId="0" applyFont="1" applyFill="1" applyBorder="1" applyAlignment="1">
      <alignment horizontal="center" vertical="center" wrapText="1"/>
    </xf>
    <xf numFmtId="0" fontId="12" fillId="5" borderId="19" xfId="0" applyFont="1" applyFill="1" applyBorder="1" applyAlignment="1">
      <alignment vertical="center" wrapText="1"/>
    </xf>
    <xf numFmtId="0" fontId="12" fillId="5" borderId="11" xfId="0" applyFont="1" applyFill="1" applyBorder="1" applyAlignment="1">
      <alignment vertical="center" wrapText="1"/>
    </xf>
    <xf numFmtId="0" fontId="12" fillId="5" borderId="23" xfId="0" applyFont="1" applyFill="1" applyBorder="1" applyAlignment="1">
      <alignment vertical="center" wrapText="1"/>
    </xf>
    <xf numFmtId="0" fontId="22" fillId="7" borderId="2"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6" xfId="0" applyFont="1" applyFill="1" applyBorder="1" applyAlignment="1">
      <alignment horizontal="center" vertical="center"/>
    </xf>
    <xf numFmtId="0" fontId="12" fillId="7" borderId="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28" xfId="0" applyFont="1" applyFill="1" applyBorder="1" applyAlignment="1">
      <alignment vertical="center" wrapText="1"/>
    </xf>
    <xf numFmtId="0" fontId="16" fillId="5" borderId="29" xfId="0" applyFont="1" applyFill="1" applyBorder="1" applyAlignment="1">
      <alignmen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7" borderId="3" xfId="0" applyFont="1" applyFill="1" applyBorder="1" applyAlignment="1" applyProtection="1">
      <alignment vertical="center" wrapText="1"/>
      <protection locked="0"/>
    </xf>
    <xf numFmtId="0" fontId="18" fillId="5" borderId="0" xfId="0" applyFont="1" applyFill="1" applyBorder="1" applyAlignment="1" applyProtection="1">
      <alignment vertical="center" wrapText="1"/>
      <protection locked="0"/>
    </xf>
    <xf numFmtId="0" fontId="2" fillId="6" borderId="18" xfId="0" applyFont="1" applyFill="1" applyBorder="1" applyAlignment="1" applyProtection="1">
      <alignment vertical="center" wrapText="1"/>
      <protection locked="0"/>
    </xf>
    <xf numFmtId="0" fontId="18" fillId="6" borderId="18" xfId="0" applyFont="1" applyFill="1" applyBorder="1" applyAlignment="1" applyProtection="1">
      <alignment vertical="center" wrapText="1"/>
      <protection locked="0"/>
    </xf>
    <xf numFmtId="0" fontId="2" fillId="7" borderId="18" xfId="0" applyFont="1" applyFill="1" applyBorder="1" applyAlignment="1" applyProtection="1">
      <alignment vertical="center" wrapText="1"/>
      <protection locked="0"/>
    </xf>
    <xf numFmtId="0" fontId="12" fillId="5" borderId="9" xfId="0" applyFont="1" applyFill="1" applyBorder="1" applyAlignment="1" applyProtection="1">
      <alignment horizontal="center" vertical="center"/>
      <protection locked="0"/>
    </xf>
    <xf numFmtId="0" fontId="7" fillId="5" borderId="23" xfId="0" applyFont="1" applyFill="1" applyBorder="1" applyAlignment="1">
      <alignment vertical="center" wrapText="1"/>
    </xf>
    <xf numFmtId="0" fontId="6" fillId="7" borderId="1" xfId="0" applyFont="1" applyFill="1" applyBorder="1" applyAlignment="1">
      <alignment horizontal="center" vertical="center" wrapText="1"/>
    </xf>
    <xf numFmtId="49" fontId="7" fillId="5" borderId="9" xfId="0" applyNumberFormat="1" applyFont="1" applyFill="1" applyBorder="1" applyAlignment="1" applyProtection="1">
      <alignment horizontal="center" vertical="center"/>
      <protection locked="0"/>
    </xf>
    <xf numFmtId="49" fontId="7" fillId="5" borderId="10" xfId="0" applyNumberFormat="1" applyFont="1" applyFill="1" applyBorder="1" applyAlignment="1" applyProtection="1">
      <alignment horizontal="center" vertical="center"/>
      <protection locked="0"/>
    </xf>
    <xf numFmtId="49" fontId="7" fillId="5" borderId="12" xfId="0" applyNumberFormat="1" applyFont="1" applyFill="1" applyBorder="1" applyAlignment="1" applyProtection="1">
      <alignment horizontal="center" vertical="center"/>
      <protection locked="0"/>
    </xf>
    <xf numFmtId="49" fontId="7" fillId="5" borderId="13" xfId="0" applyNumberFormat="1"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49" fontId="7" fillId="5" borderId="14" xfId="0" applyNumberFormat="1" applyFont="1" applyFill="1" applyBorder="1" applyAlignment="1" applyProtection="1">
      <alignment horizontal="center" vertical="center"/>
      <protection locked="0"/>
    </xf>
    <xf numFmtId="0" fontId="6" fillId="6" borderId="0" xfId="0" applyFont="1" applyFill="1" applyAlignment="1">
      <alignment horizontal="center"/>
    </xf>
    <xf numFmtId="0" fontId="8" fillId="6" borderId="0" xfId="0" applyFont="1" applyFill="1"/>
    <xf numFmtId="0" fontId="1" fillId="6" borderId="0" xfId="0" applyFont="1" applyFill="1"/>
    <xf numFmtId="0" fontId="17" fillId="5" borderId="0" xfId="0" applyFont="1" applyFill="1" applyBorder="1" applyAlignment="1">
      <alignment wrapText="1"/>
    </xf>
    <xf numFmtId="0" fontId="2" fillId="5" borderId="0" xfId="0" applyFont="1" applyFill="1" applyBorder="1" applyAlignment="1">
      <alignment horizontal="left" wrapText="1"/>
    </xf>
    <xf numFmtId="0" fontId="11" fillId="5" borderId="0" xfId="0" applyFont="1" applyFill="1" applyBorder="1" applyAlignment="1">
      <alignment horizontal="left" wrapText="1"/>
    </xf>
    <xf numFmtId="0" fontId="30" fillId="5" borderId="0" xfId="0" applyFont="1" applyFill="1" applyAlignment="1">
      <alignment horizontal="center"/>
    </xf>
    <xf numFmtId="1" fontId="31" fillId="5" borderId="3" xfId="0" applyNumberFormat="1" applyFont="1" applyFill="1" applyBorder="1" applyAlignment="1">
      <alignment horizontal="center" vertical="center" wrapText="1"/>
    </xf>
    <xf numFmtId="0" fontId="32" fillId="5" borderId="0" xfId="0" applyFont="1" applyFill="1"/>
    <xf numFmtId="0" fontId="32" fillId="0" borderId="0" xfId="0" applyFont="1" applyFill="1"/>
    <xf numFmtId="49" fontId="12" fillId="7" borderId="30" xfId="0" applyNumberFormat="1" applyFont="1" applyFill="1" applyBorder="1" applyAlignment="1" applyProtection="1">
      <alignment horizontal="center"/>
      <protection locked="0"/>
    </xf>
    <xf numFmtId="0" fontId="12" fillId="7" borderId="14"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49" fontId="7" fillId="5" borderId="33" xfId="0" applyNumberFormat="1" applyFont="1" applyFill="1" applyBorder="1" applyAlignment="1" applyProtection="1">
      <alignment horizontal="center" vertical="center"/>
      <protection locked="0"/>
    </xf>
    <xf numFmtId="0" fontId="7" fillId="5" borderId="33" xfId="0" applyNumberFormat="1" applyFont="1" applyFill="1" applyBorder="1" applyAlignment="1" applyProtection="1">
      <alignment horizontal="center" vertical="center"/>
      <protection locked="0"/>
    </xf>
    <xf numFmtId="0" fontId="33" fillId="0" borderId="0" xfId="0" applyFont="1" applyFill="1" applyBorder="1" applyAlignment="1" applyProtection="1">
      <protection hidden="1"/>
    </xf>
    <xf numFmtId="0" fontId="33" fillId="0" borderId="0" xfId="0" applyFont="1" applyFill="1" applyProtection="1">
      <protection hidden="1"/>
    </xf>
    <xf numFmtId="0" fontId="34" fillId="0" borderId="0" xfId="0" applyFont="1" applyFill="1" applyBorder="1" applyAlignment="1" applyProtection="1">
      <alignment vertical="top" wrapText="1"/>
      <protection hidden="1"/>
    </xf>
    <xf numFmtId="0" fontId="33" fillId="0" borderId="0" xfId="0" applyFont="1" applyFill="1" applyAlignment="1" applyProtection="1">
      <alignment vertical="center" wrapText="1"/>
      <protection hidden="1"/>
    </xf>
    <xf numFmtId="0" fontId="35" fillId="0" borderId="0" xfId="0" applyFont="1" applyFill="1" applyProtection="1">
      <protection hidden="1"/>
    </xf>
    <xf numFmtId="0" fontId="36" fillId="0" borderId="0" xfId="0" applyFont="1" applyFill="1" applyProtection="1">
      <protection hidden="1"/>
    </xf>
    <xf numFmtId="0" fontId="10" fillId="0" borderId="2" xfId="0" applyFont="1" applyFill="1" applyBorder="1" applyProtection="1">
      <protection hidden="1"/>
    </xf>
    <xf numFmtId="0" fontId="33" fillId="0" borderId="5" xfId="0" applyFont="1" applyFill="1" applyBorder="1" applyProtection="1">
      <protection hidden="1"/>
    </xf>
    <xf numFmtId="0" fontId="37" fillId="0" borderId="0" xfId="0" applyFont="1" applyFill="1" applyBorder="1" applyAlignment="1" applyProtection="1">
      <alignment vertical="center"/>
      <protection hidden="1"/>
    </xf>
    <xf numFmtId="0" fontId="37" fillId="0" borderId="15" xfId="0" applyFont="1" applyFill="1" applyBorder="1" applyAlignment="1" applyProtection="1">
      <alignment vertical="center"/>
      <protection hidden="1"/>
    </xf>
    <xf numFmtId="0" fontId="37" fillId="0" borderId="11" xfId="0" applyFont="1" applyFill="1" applyBorder="1" applyAlignment="1" applyProtection="1">
      <alignment vertical="center"/>
      <protection hidden="1"/>
    </xf>
    <xf numFmtId="0" fontId="37" fillId="0" borderId="7" xfId="0" applyFont="1" applyFill="1" applyBorder="1" applyAlignment="1" applyProtection="1">
      <alignment vertical="center"/>
      <protection hidden="1"/>
    </xf>
    <xf numFmtId="0" fontId="37" fillId="0" borderId="2" xfId="0" applyFont="1" applyFill="1" applyBorder="1" applyProtection="1">
      <protection hidden="1"/>
    </xf>
    <xf numFmtId="0" fontId="37" fillId="0" borderId="5" xfId="0" applyFont="1" applyFill="1" applyBorder="1" applyProtection="1">
      <protection hidden="1"/>
    </xf>
    <xf numFmtId="0" fontId="37" fillId="0" borderId="19" xfId="0" applyFont="1" applyFill="1" applyBorder="1" applyProtection="1">
      <protection hidden="1"/>
    </xf>
    <xf numFmtId="0" fontId="37" fillId="0" borderId="20" xfId="0" applyFont="1" applyFill="1" applyBorder="1" applyProtection="1">
      <protection hidden="1"/>
    </xf>
    <xf numFmtId="0" fontId="37" fillId="0" borderId="0" xfId="0" applyFont="1" applyFill="1" applyBorder="1" applyProtection="1">
      <protection hidden="1"/>
    </xf>
    <xf numFmtId="0" fontId="37" fillId="0" borderId="15" xfId="0" applyFont="1" applyFill="1" applyBorder="1" applyProtection="1">
      <protection hidden="1"/>
    </xf>
    <xf numFmtId="0" fontId="37" fillId="0" borderId="11" xfId="0" applyFont="1" applyFill="1" applyBorder="1" applyProtection="1">
      <protection hidden="1"/>
    </xf>
    <xf numFmtId="0" fontId="37" fillId="0" borderId="7" xfId="0" applyFont="1" applyFill="1" applyBorder="1" applyProtection="1">
      <protection hidden="1"/>
    </xf>
    <xf numFmtId="0" fontId="37" fillId="0" borderId="23" xfId="0" applyFont="1" applyFill="1" applyBorder="1" applyProtection="1">
      <protection hidden="1"/>
    </xf>
    <xf numFmtId="0" fontId="37" fillId="0" borderId="24" xfId="0" applyFont="1" applyFill="1" applyBorder="1" applyProtection="1">
      <protection hidden="1"/>
    </xf>
    <xf numFmtId="0" fontId="38" fillId="0" borderId="2" xfId="0" applyFont="1" applyFill="1" applyBorder="1" applyAlignment="1" applyProtection="1">
      <alignment horizontal="right"/>
      <protection hidden="1"/>
    </xf>
    <xf numFmtId="0" fontId="38" fillId="0" borderId="19" xfId="0" applyFont="1" applyFill="1" applyBorder="1" applyAlignment="1" applyProtection="1">
      <alignment horizontal="right"/>
      <protection hidden="1"/>
    </xf>
    <xf numFmtId="0" fontId="37" fillId="0" borderId="16" xfId="0" applyFont="1" applyFill="1" applyBorder="1" applyProtection="1">
      <protection hidden="1"/>
    </xf>
    <xf numFmtId="0" fontId="37" fillId="0" borderId="17" xfId="0" applyFont="1" applyFill="1" applyBorder="1" applyProtection="1">
      <protection hidden="1"/>
    </xf>
    <xf numFmtId="0" fontId="10" fillId="0" borderId="0" xfId="0" applyFont="1" applyFill="1" applyProtection="1">
      <protection hidden="1"/>
    </xf>
    <xf numFmtId="0" fontId="34" fillId="0" borderId="0" xfId="0" applyFont="1" applyFill="1" applyProtection="1">
      <protection hidden="1"/>
    </xf>
    <xf numFmtId="0" fontId="34" fillId="0" borderId="0" xfId="0" applyFont="1" applyFill="1" applyAlignment="1" applyProtection="1">
      <alignment horizontal="right"/>
      <protection hidden="1"/>
    </xf>
    <xf numFmtId="0" fontId="9" fillId="7" borderId="21" xfId="0" applyFont="1" applyFill="1" applyBorder="1" applyAlignment="1">
      <alignment horizontal="center" vertical="center"/>
    </xf>
    <xf numFmtId="49" fontId="17" fillId="7" borderId="21" xfId="0" applyNumberFormat="1" applyFont="1" applyFill="1" applyBorder="1" applyAlignment="1" applyProtection="1">
      <alignment horizontal="left" vertical="center" wrapText="1"/>
      <protection locked="0"/>
    </xf>
    <xf numFmtId="0" fontId="23" fillId="5" borderId="40" xfId="0" applyFont="1" applyFill="1" applyBorder="1" applyAlignment="1" applyProtection="1">
      <alignment horizontal="left" vertical="center" wrapText="1"/>
      <protection locked="0"/>
    </xf>
    <xf numFmtId="0" fontId="17" fillId="7" borderId="21" xfId="0" applyFont="1" applyFill="1" applyBorder="1" applyAlignment="1" applyProtection="1">
      <alignment horizontal="left" vertical="center" wrapText="1"/>
      <protection locked="0"/>
    </xf>
    <xf numFmtId="15" fontId="18" fillId="6" borderId="18" xfId="0" applyNumberFormat="1" applyFont="1" applyFill="1" applyBorder="1" applyAlignment="1" applyProtection="1">
      <alignment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7" borderId="1" xfId="0" applyFont="1" applyFill="1" applyBorder="1" applyAlignment="1">
      <alignment horizontal="center" vertical="top"/>
    </xf>
    <xf numFmtId="0" fontId="4" fillId="7" borderId="2" xfId="0" applyFont="1" applyFill="1" applyBorder="1" applyAlignment="1">
      <alignment horizontal="center" vertical="top"/>
    </xf>
    <xf numFmtId="0" fontId="4" fillId="7" borderId="5" xfId="0" applyFont="1" applyFill="1" applyBorder="1" applyAlignment="1">
      <alignment horizontal="center" vertical="top"/>
    </xf>
    <xf numFmtId="0" fontId="15" fillId="4" borderId="31"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0" borderId="30" xfId="0" applyFont="1" applyFill="1" applyBorder="1" applyAlignment="1">
      <alignment horizontal="center"/>
    </xf>
    <xf numFmtId="0" fontId="7" fillId="0" borderId="14" xfId="0" applyFont="1" applyFill="1" applyBorder="1" applyAlignment="1">
      <alignment horizontal="center"/>
    </xf>
    <xf numFmtId="0" fontId="6" fillId="0" borderId="30" xfId="0" applyFont="1" applyFill="1" applyBorder="1" applyAlignment="1">
      <alignment horizontal="center"/>
    </xf>
    <xf numFmtId="0" fontId="6" fillId="0" borderId="14" xfId="0" applyFont="1" applyFill="1" applyBorder="1" applyAlignment="1">
      <alignment horizontal="center"/>
    </xf>
    <xf numFmtId="0" fontId="17" fillId="5" borderId="34" xfId="0" applyFont="1" applyFill="1" applyBorder="1" applyAlignment="1" applyProtection="1">
      <alignment horizontal="left" vertical="center" wrapText="1"/>
      <protection locked="0"/>
    </xf>
    <xf numFmtId="0" fontId="0" fillId="2" borderId="35" xfId="0" applyBorder="1" applyAlignment="1">
      <alignment horizontal="left" vertical="center" wrapText="1"/>
    </xf>
    <xf numFmtId="0" fontId="0" fillId="2" borderId="36" xfId="0" applyBorder="1" applyAlignment="1">
      <alignment horizontal="left" vertical="center" wrapText="1"/>
    </xf>
    <xf numFmtId="0" fontId="17" fillId="5" borderId="37" xfId="0" applyFont="1" applyFill="1" applyBorder="1" applyAlignment="1" applyProtection="1">
      <alignment horizontal="left" vertical="center" wrapText="1"/>
      <protection locked="0"/>
    </xf>
    <xf numFmtId="0" fontId="0" fillId="2" borderId="38" xfId="0" applyBorder="1"/>
    <xf numFmtId="0" fontId="0" fillId="2" borderId="39"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40</xdr:row>
      <xdr:rowOff>266699</xdr:rowOff>
    </xdr:from>
    <xdr:to>
      <xdr:col>0</xdr:col>
      <xdr:colOff>714374</xdr:colOff>
      <xdr:row>41</xdr:row>
      <xdr:rowOff>381000</xdr:rowOff>
    </xdr:to>
    <xdr:pic>
      <xdr:nvPicPr>
        <xdr:cNvPr id="6" name="il_fi" descr="http://www.talis.com/source/blog/http:/www.talis.com/source/blog/images/Stop.jpeg"/>
        <xdr:cNvPicPr/>
      </xdr:nvPicPr>
      <xdr:blipFill>
        <a:blip xmlns:r="http://schemas.openxmlformats.org/officeDocument/2006/relationships" r:embed="rId1" cstate="print"/>
        <a:srcRect/>
        <a:stretch>
          <a:fillRect/>
        </a:stretch>
      </xdr:blipFill>
      <xdr:spPr bwMode="auto">
        <a:xfrm>
          <a:off x="95249" y="18888074"/>
          <a:ext cx="619125" cy="638176"/>
        </a:xfrm>
        <a:prstGeom prst="rect">
          <a:avLst/>
        </a:prstGeom>
        <a:noFill/>
        <a:ln w="9525">
          <a:noFill/>
          <a:miter lim="800000"/>
          <a:headEnd/>
          <a:tailEnd/>
        </a:ln>
      </xdr:spPr>
    </xdr:pic>
    <xdr:clientData/>
  </xdr:twoCellAnchor>
  <xdr:twoCellAnchor editAs="oneCell">
    <xdr:from>
      <xdr:col>0</xdr:col>
      <xdr:colOff>85726</xdr:colOff>
      <xdr:row>42</xdr:row>
      <xdr:rowOff>95250</xdr:rowOff>
    </xdr:from>
    <xdr:to>
      <xdr:col>0</xdr:col>
      <xdr:colOff>733426</xdr:colOff>
      <xdr:row>43</xdr:row>
      <xdr:rowOff>361951</xdr:rowOff>
    </xdr:to>
    <xdr:pic>
      <xdr:nvPicPr>
        <xdr:cNvPr id="8" name="il_fi" descr="http://www.go-drivingschool.com/go%20signlarge.gif"/>
        <xdr:cNvPicPr/>
      </xdr:nvPicPr>
      <xdr:blipFill>
        <a:blip xmlns:r="http://schemas.openxmlformats.org/officeDocument/2006/relationships" r:embed="rId2" cstate="print"/>
        <a:srcRect/>
        <a:stretch>
          <a:fillRect/>
        </a:stretch>
      </xdr:blipFill>
      <xdr:spPr bwMode="auto">
        <a:xfrm>
          <a:off x="85726" y="19897725"/>
          <a:ext cx="647700" cy="6572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Layout" zoomScale="115" zoomScaleNormal="75" zoomScaleSheetLayoutView="100" zoomScalePageLayoutView="115" workbookViewId="0">
      <selection activeCell="C16" sqref="C16"/>
    </sheetView>
  </sheetViews>
  <sheetFormatPr defaultRowHeight="12.75" x14ac:dyDescent="0.2"/>
  <cols>
    <col min="1" max="1" width="11.42578125" style="1" customWidth="1"/>
    <col min="2" max="2" width="47" style="1" customWidth="1"/>
    <col min="3" max="3" width="9.140625" style="1" customWidth="1"/>
    <col min="4" max="4" width="64.5703125" style="1" customWidth="1"/>
    <col min="5" max="5" width="2.5703125" style="66" hidden="1" customWidth="1"/>
    <col min="6" max="6" width="2.42578125" style="66" hidden="1" customWidth="1"/>
    <col min="7" max="7" width="3" style="66" hidden="1" customWidth="1"/>
    <col min="8" max="8" width="4.5703125" style="1" hidden="1" customWidth="1"/>
    <col min="9" max="16384" width="9.140625" style="1"/>
  </cols>
  <sheetData>
    <row r="1" spans="1:7" ht="21.75" customHeight="1" thickBot="1" x14ac:dyDescent="0.25">
      <c r="A1" s="10"/>
      <c r="B1" s="102" t="s">
        <v>34</v>
      </c>
      <c r="C1" s="103"/>
      <c r="D1" s="104"/>
      <c r="E1" s="65"/>
    </row>
    <row r="2" spans="1:7" ht="192.75" customHeight="1" thickBot="1" x14ac:dyDescent="0.25">
      <c r="A2" s="10"/>
      <c r="B2" s="99" t="s">
        <v>45</v>
      </c>
      <c r="C2" s="100"/>
      <c r="D2" s="101"/>
      <c r="E2" s="67"/>
    </row>
    <row r="3" spans="1:7" ht="9.75" customHeight="1" thickBot="1" x14ac:dyDescent="0.25">
      <c r="A3" s="10"/>
      <c r="B3" s="14"/>
      <c r="C3" s="14"/>
      <c r="D3" s="14"/>
      <c r="E3" s="67"/>
    </row>
    <row r="4" spans="1:7" ht="19.5" customHeight="1" thickBot="1" x14ac:dyDescent="0.25">
      <c r="A4" s="10"/>
      <c r="B4" s="36" t="s">
        <v>15</v>
      </c>
      <c r="C4" s="37"/>
      <c r="D4" s="36" t="s">
        <v>16</v>
      </c>
      <c r="E4" s="67"/>
    </row>
    <row r="5" spans="1:7" ht="23.25" customHeight="1" thickBot="1" x14ac:dyDescent="0.25">
      <c r="A5" s="10"/>
      <c r="B5" s="38" t="s">
        <v>49</v>
      </c>
      <c r="C5" s="37"/>
      <c r="D5" s="39" t="s">
        <v>51</v>
      </c>
      <c r="E5" s="67"/>
    </row>
    <row r="6" spans="1:7" ht="15.75" customHeight="1" thickBot="1" x14ac:dyDescent="0.25">
      <c r="A6" s="10"/>
      <c r="B6" s="40" t="s">
        <v>17</v>
      </c>
      <c r="C6" s="37"/>
      <c r="D6" s="40" t="s">
        <v>18</v>
      </c>
      <c r="E6" s="67"/>
    </row>
    <row r="7" spans="1:7" ht="23.25" customHeight="1" thickBot="1" x14ac:dyDescent="0.25">
      <c r="A7" s="10"/>
      <c r="B7" s="39" t="s">
        <v>52</v>
      </c>
      <c r="C7" s="37"/>
      <c r="D7" s="39" t="s">
        <v>48</v>
      </c>
      <c r="E7" s="67"/>
    </row>
    <row r="8" spans="1:7" ht="32.25" customHeight="1" thickBot="1" x14ac:dyDescent="0.25">
      <c r="A8" s="10"/>
      <c r="B8" s="40" t="s">
        <v>19</v>
      </c>
      <c r="C8" s="37"/>
      <c r="D8" s="40" t="s">
        <v>20</v>
      </c>
      <c r="E8" s="67"/>
    </row>
    <row r="9" spans="1:7" ht="27.75" customHeight="1" thickBot="1" x14ac:dyDescent="0.25">
      <c r="A9" s="10"/>
      <c r="B9" s="38" t="s">
        <v>52</v>
      </c>
      <c r="C9" s="37"/>
      <c r="D9" s="98">
        <v>42272</v>
      </c>
      <c r="E9" s="67"/>
    </row>
    <row r="10" spans="1:7" ht="9" customHeight="1" x14ac:dyDescent="0.25">
      <c r="A10" s="10"/>
      <c r="B10" s="11"/>
      <c r="C10" s="11"/>
      <c r="D10" s="11"/>
    </row>
    <row r="11" spans="1:7" ht="105" customHeight="1" thickBot="1" x14ac:dyDescent="0.3">
      <c r="A11" s="10"/>
      <c r="B11" s="53" t="s">
        <v>44</v>
      </c>
      <c r="C11" s="17"/>
      <c r="D11" s="54" t="s">
        <v>42</v>
      </c>
    </row>
    <row r="12" spans="1:7" s="9" customFormat="1" ht="30.75" customHeight="1" thickBot="1" x14ac:dyDescent="0.3">
      <c r="A12" s="12"/>
      <c r="B12" s="34" t="s">
        <v>14</v>
      </c>
      <c r="C12" s="35" t="s">
        <v>21</v>
      </c>
      <c r="D12" s="55"/>
      <c r="E12" s="68"/>
      <c r="F12" s="68"/>
      <c r="G12" s="68"/>
    </row>
    <row r="13" spans="1:7" s="59" customFormat="1" ht="43.5" customHeight="1" thickBot="1" x14ac:dyDescent="0.45">
      <c r="A13" s="56"/>
      <c r="B13" s="57">
        <f>F41</f>
        <v>8</v>
      </c>
      <c r="C13" s="57">
        <f>((E41/600)/26)*100</f>
        <v>-21.794871794871796</v>
      </c>
      <c r="D13" s="58"/>
      <c r="E13" s="69" t="s">
        <v>5</v>
      </c>
      <c r="F13" s="69" t="s">
        <v>6</v>
      </c>
      <c r="G13" s="70"/>
    </row>
    <row r="14" spans="1:7" ht="37.5" customHeight="1" thickBot="1" x14ac:dyDescent="0.25">
      <c r="A14" s="43" t="s">
        <v>25</v>
      </c>
      <c r="B14" s="19" t="s">
        <v>26</v>
      </c>
      <c r="C14" s="18" t="s">
        <v>24</v>
      </c>
      <c r="D14" s="94" t="s">
        <v>23</v>
      </c>
      <c r="E14" s="71"/>
      <c r="F14" s="71"/>
      <c r="G14" s="72"/>
    </row>
    <row r="15" spans="1:7" s="15" customFormat="1" ht="33.75" customHeight="1" x14ac:dyDescent="0.2">
      <c r="A15" s="26">
        <v>1</v>
      </c>
      <c r="B15" s="22" t="s">
        <v>8</v>
      </c>
      <c r="C15" s="44" t="s">
        <v>46</v>
      </c>
      <c r="D15" s="117" t="s">
        <v>53</v>
      </c>
      <c r="E15" s="73">
        <f>IF((C15)&lt;&gt;"y",100,1700)</f>
        <v>100</v>
      </c>
      <c r="F15" s="73">
        <f>IF((C15)&lt;&gt;"N",16,0)</f>
        <v>0</v>
      </c>
      <c r="G15" s="74"/>
    </row>
    <row r="16" spans="1:7" s="15" customFormat="1" ht="33.75" customHeight="1" x14ac:dyDescent="0.2">
      <c r="A16" s="27">
        <v>2</v>
      </c>
      <c r="B16" s="23" t="s">
        <v>9</v>
      </c>
      <c r="C16" s="45" t="s">
        <v>47</v>
      </c>
      <c r="D16" s="118"/>
      <c r="E16" s="75">
        <f>IF((C16)&lt;&gt;"y",100,700)</f>
        <v>700</v>
      </c>
      <c r="F16" s="75">
        <f>IF((C16)&lt;&gt;"N",8,0)</f>
        <v>8</v>
      </c>
      <c r="G16" s="76"/>
    </row>
    <row r="17" spans="1:7" s="15" customFormat="1" ht="36.75" customHeight="1" x14ac:dyDescent="0.2">
      <c r="A17" s="27">
        <v>3</v>
      </c>
      <c r="B17" s="23" t="s">
        <v>3</v>
      </c>
      <c r="C17" s="45" t="s">
        <v>46</v>
      </c>
      <c r="D17" s="118"/>
      <c r="E17" s="73">
        <f>IF((C17)&lt;&gt;"n",500,100)</f>
        <v>100</v>
      </c>
      <c r="F17" s="73">
        <f>IF((C17)&lt;&gt;"N",8,0)</f>
        <v>0</v>
      </c>
      <c r="G17" s="74"/>
    </row>
    <row r="18" spans="1:7" s="15" customFormat="1" ht="33.75" customHeight="1" x14ac:dyDescent="0.2">
      <c r="A18" s="27">
        <v>4</v>
      </c>
      <c r="B18" s="23" t="s">
        <v>4</v>
      </c>
      <c r="C18" s="45" t="s">
        <v>46</v>
      </c>
      <c r="D18" s="118"/>
      <c r="E18" s="75">
        <f>IF((C18)&lt;&gt;"y",100,200)</f>
        <v>100</v>
      </c>
      <c r="F18" s="75">
        <f>IF((C18)&lt;&gt;"N",4,0)</f>
        <v>0</v>
      </c>
      <c r="G18" s="76"/>
    </row>
    <row r="19" spans="1:7" s="15" customFormat="1" ht="33.75" customHeight="1" x14ac:dyDescent="0.2">
      <c r="A19" s="27">
        <v>5</v>
      </c>
      <c r="B19" s="23" t="s">
        <v>10</v>
      </c>
      <c r="C19" s="45" t="s">
        <v>46</v>
      </c>
      <c r="D19" s="118"/>
      <c r="E19" s="73">
        <f>IF((C19)&lt;&gt;"y",10,400)</f>
        <v>10</v>
      </c>
      <c r="F19" s="73">
        <f>IF((C19)&lt;&gt;"n",4,0)</f>
        <v>0</v>
      </c>
      <c r="G19" s="74"/>
    </row>
    <row r="20" spans="1:7" s="15" customFormat="1" ht="30" customHeight="1" x14ac:dyDescent="0.2">
      <c r="A20" s="27">
        <v>6</v>
      </c>
      <c r="B20" s="16" t="s">
        <v>13</v>
      </c>
      <c r="C20" s="45" t="s">
        <v>46</v>
      </c>
      <c r="D20" s="118"/>
      <c r="E20" s="75">
        <f>IF((C20)&lt;&gt;"y",100,-500)</f>
        <v>100</v>
      </c>
      <c r="F20" s="75">
        <f>IF((C20)&lt;&gt;"y",0,0)</f>
        <v>0</v>
      </c>
      <c r="G20" s="76"/>
    </row>
    <row r="21" spans="1:7" s="15" customFormat="1" ht="33.75" customHeight="1" x14ac:dyDescent="0.2">
      <c r="A21" s="27">
        <v>7</v>
      </c>
      <c r="B21" s="23" t="s">
        <v>11</v>
      </c>
      <c r="C21" s="45" t="s">
        <v>46</v>
      </c>
      <c r="D21" s="118"/>
      <c r="E21" s="75">
        <f>IF((C21)&lt;&gt;"y",500,-700)</f>
        <v>500</v>
      </c>
      <c r="F21" s="75">
        <f>IF((C21)&lt;&gt;"y",0,0)</f>
        <v>0</v>
      </c>
      <c r="G21" s="76"/>
    </row>
    <row r="22" spans="1:7" s="15" customFormat="1" ht="33.75" customHeight="1" thickBot="1" x14ac:dyDescent="0.25">
      <c r="A22" s="28">
        <v>8</v>
      </c>
      <c r="B22" s="24" t="s">
        <v>36</v>
      </c>
      <c r="C22" s="46" t="s">
        <v>46</v>
      </c>
      <c r="D22" s="119"/>
      <c r="E22" s="73">
        <f>IF((C22)&lt;&gt;"y",100,1000)</f>
        <v>100</v>
      </c>
      <c r="F22" s="73">
        <f>IF((C22)&lt;&gt;"n",4,0)</f>
        <v>0</v>
      </c>
      <c r="G22" s="74"/>
    </row>
    <row r="23" spans="1:7" s="8" customFormat="1" ht="17.25" customHeight="1" thickBot="1" x14ac:dyDescent="0.3">
      <c r="A23" s="29"/>
      <c r="B23" s="25" t="s">
        <v>27</v>
      </c>
      <c r="C23" s="60"/>
      <c r="D23" s="95"/>
      <c r="E23" s="77"/>
      <c r="F23" s="77"/>
      <c r="G23" s="78"/>
    </row>
    <row r="24" spans="1:7" s="8" customFormat="1" ht="36.75" customHeight="1" x14ac:dyDescent="0.2">
      <c r="A24" s="30">
        <v>9</v>
      </c>
      <c r="B24" s="22" t="s">
        <v>22</v>
      </c>
      <c r="C24" s="62" t="s">
        <v>46</v>
      </c>
      <c r="D24" s="120"/>
      <c r="E24" s="79">
        <f>IF((C24)&lt;&gt;"n",1500,0)</f>
        <v>0</v>
      </c>
      <c r="F24" s="79">
        <f>IF((C24)&lt;&gt;"n",4,0)</f>
        <v>0</v>
      </c>
      <c r="G24" s="80"/>
    </row>
    <row r="25" spans="1:7" s="8" customFormat="1" ht="35.25" customHeight="1" x14ac:dyDescent="0.2">
      <c r="A25" s="27">
        <v>10</v>
      </c>
      <c r="B25" s="23" t="s">
        <v>7</v>
      </c>
      <c r="C25" s="63" t="s">
        <v>46</v>
      </c>
      <c r="D25" s="121"/>
      <c r="E25" s="81">
        <f>IF((C25)&lt;&gt;"y",100,500)</f>
        <v>100</v>
      </c>
      <c r="F25" s="81">
        <f>IF((C25)&lt;&gt;"n",5,0)</f>
        <v>0</v>
      </c>
      <c r="G25" s="82"/>
    </row>
    <row r="26" spans="1:7" s="8" customFormat="1" ht="30" x14ac:dyDescent="0.2">
      <c r="A26" s="27">
        <v>11</v>
      </c>
      <c r="B26" s="23" t="s">
        <v>1</v>
      </c>
      <c r="C26" s="63" t="s">
        <v>46</v>
      </c>
      <c r="D26" s="121"/>
      <c r="E26" s="83">
        <f>IF((C26)&lt;&gt;"n",1000,200)</f>
        <v>200</v>
      </c>
      <c r="F26" s="83">
        <f>IF((C26)&lt;&gt;"N",27,0)</f>
        <v>0</v>
      </c>
      <c r="G26" s="84"/>
    </row>
    <row r="27" spans="1:7" s="8" customFormat="1" ht="36.75" customHeight="1" x14ac:dyDescent="0.2">
      <c r="A27" s="27">
        <v>12</v>
      </c>
      <c r="B27" s="23" t="s">
        <v>40</v>
      </c>
      <c r="C27" s="63" t="s">
        <v>46</v>
      </c>
      <c r="D27" s="121"/>
      <c r="E27" s="81">
        <f>IF((C27)&lt;&gt;"y",100,500)</f>
        <v>100</v>
      </c>
      <c r="F27" s="81">
        <f>IF((C27)&lt;&gt;"N",10,0)</f>
        <v>0</v>
      </c>
      <c r="G27" s="82"/>
    </row>
    <row r="28" spans="1:7" s="8" customFormat="1" ht="48.75" customHeight="1" thickBot="1" x14ac:dyDescent="0.25">
      <c r="A28" s="31">
        <v>13</v>
      </c>
      <c r="B28" s="24" t="s">
        <v>28</v>
      </c>
      <c r="C28" s="63" t="s">
        <v>46</v>
      </c>
      <c r="D28" s="122"/>
      <c r="E28" s="85">
        <f>IF((C28)&lt;&gt;"y",100,500)</f>
        <v>100</v>
      </c>
      <c r="F28" s="85">
        <f>IF((C28)&lt;&gt;"N",10,0)</f>
        <v>0</v>
      </c>
      <c r="G28" s="86"/>
    </row>
    <row r="29" spans="1:7" s="8" customFormat="1" ht="39" customHeight="1" thickBot="1" x14ac:dyDescent="0.25">
      <c r="A29" s="31">
        <v>14</v>
      </c>
      <c r="B29" s="42" t="s">
        <v>35</v>
      </c>
      <c r="C29" s="64" t="s">
        <v>50</v>
      </c>
      <c r="D29" s="96" t="s">
        <v>37</v>
      </c>
      <c r="E29" s="85">
        <f>IF((C29)&lt;&gt;"y",0,-8110)</f>
        <v>-8110</v>
      </c>
      <c r="F29" s="85">
        <f>IF((C29)&lt;&gt;"y",0,0)</f>
        <v>0</v>
      </c>
      <c r="G29" s="86"/>
    </row>
    <row r="30" spans="1:7" s="8" customFormat="1" ht="28.5" customHeight="1" thickBot="1" x14ac:dyDescent="0.3">
      <c r="A30" s="20"/>
      <c r="B30" s="21" t="s">
        <v>0</v>
      </c>
      <c r="C30" s="61"/>
      <c r="D30" s="97"/>
      <c r="E30" s="77"/>
      <c r="F30" s="87"/>
      <c r="G30" s="78"/>
    </row>
    <row r="31" spans="1:7" s="8" customFormat="1" ht="18" customHeight="1" thickBot="1" x14ac:dyDescent="0.3">
      <c r="A31" s="33" t="s">
        <v>2</v>
      </c>
      <c r="B31" s="13"/>
      <c r="C31" s="41"/>
      <c r="D31" s="117"/>
      <c r="E31" s="79"/>
      <c r="F31" s="88"/>
      <c r="G31" s="80"/>
    </row>
    <row r="32" spans="1:7" s="8" customFormat="1" ht="52.5" customHeight="1" x14ac:dyDescent="0.2">
      <c r="A32" s="26">
        <v>15</v>
      </c>
      <c r="B32" s="23" t="s">
        <v>38</v>
      </c>
      <c r="C32" s="47" t="s">
        <v>46</v>
      </c>
      <c r="D32" s="118"/>
      <c r="E32" s="81">
        <f>IF((C32)&lt;&gt;"y",500,-250)</f>
        <v>500</v>
      </c>
      <c r="F32" s="81"/>
      <c r="G32" s="82"/>
    </row>
    <row r="33" spans="1:7" s="8" customFormat="1" ht="51.75" customHeight="1" x14ac:dyDescent="0.2">
      <c r="A33" s="27">
        <v>16</v>
      </c>
      <c r="B33" s="23" t="s">
        <v>39</v>
      </c>
      <c r="C33" s="45" t="s">
        <v>46</v>
      </c>
      <c r="D33" s="118"/>
      <c r="E33" s="83">
        <f>IF((C33)&lt;&gt;"y",500,-500)</f>
        <v>500</v>
      </c>
      <c r="F33" s="83"/>
      <c r="G33" s="84"/>
    </row>
    <row r="34" spans="1:7" s="8" customFormat="1" ht="37.5" customHeight="1" x14ac:dyDescent="0.2">
      <c r="A34" s="27">
        <v>17</v>
      </c>
      <c r="B34" s="23" t="s">
        <v>32</v>
      </c>
      <c r="C34" s="47" t="s">
        <v>46</v>
      </c>
      <c r="D34" s="118"/>
      <c r="E34" s="81">
        <f>IF((C34)&lt;&gt;"y",1000,-500)</f>
        <v>1000</v>
      </c>
      <c r="F34" s="81"/>
      <c r="G34" s="82"/>
    </row>
    <row r="35" spans="1:7" s="8" customFormat="1" ht="36.75" customHeight="1" x14ac:dyDescent="0.2">
      <c r="A35" s="27">
        <v>18</v>
      </c>
      <c r="B35" s="23" t="s">
        <v>12</v>
      </c>
      <c r="C35" s="45" t="s">
        <v>47</v>
      </c>
      <c r="D35" s="118"/>
      <c r="E35" s="83">
        <f>IF((C35)&lt;&gt;"y",500,0)</f>
        <v>0</v>
      </c>
      <c r="F35" s="83"/>
      <c r="G35" s="84"/>
    </row>
    <row r="36" spans="1:7" s="8" customFormat="1" ht="40.5" customHeight="1" x14ac:dyDescent="0.2">
      <c r="A36" s="27">
        <v>19</v>
      </c>
      <c r="B36" s="23" t="s">
        <v>31</v>
      </c>
      <c r="C36" s="47" t="s">
        <v>46</v>
      </c>
      <c r="D36" s="118"/>
      <c r="E36" s="81">
        <f>IF((C36)&lt;&gt;"y",1000,0)</f>
        <v>1000</v>
      </c>
      <c r="F36" s="81"/>
      <c r="G36" s="82"/>
    </row>
    <row r="37" spans="1:7" s="8" customFormat="1" ht="39" customHeight="1" x14ac:dyDescent="0.2">
      <c r="A37" s="27">
        <v>20</v>
      </c>
      <c r="B37" s="23" t="s">
        <v>33</v>
      </c>
      <c r="C37" s="48" t="s">
        <v>47</v>
      </c>
      <c r="D37" s="118"/>
      <c r="E37" s="83">
        <f>IF((C37)&lt;&gt;"y",1000,-2500)</f>
        <v>-2500</v>
      </c>
      <c r="F37" s="83"/>
      <c r="G37" s="84"/>
    </row>
    <row r="38" spans="1:7" s="8" customFormat="1" ht="36.75" customHeight="1" x14ac:dyDescent="0.2">
      <c r="A38" s="27">
        <v>21</v>
      </c>
      <c r="B38" s="23" t="s">
        <v>30</v>
      </c>
      <c r="C38" s="45" t="s">
        <v>46</v>
      </c>
      <c r="D38" s="118"/>
      <c r="E38" s="83">
        <f>IF((C38)&lt;&gt;"y",1500,0)</f>
        <v>1500</v>
      </c>
      <c r="F38" s="83"/>
      <c r="G38" s="84"/>
    </row>
    <row r="39" spans="1:7" s="8" customFormat="1" ht="37.5" customHeight="1" thickBot="1" x14ac:dyDescent="0.25">
      <c r="A39" s="31">
        <v>22</v>
      </c>
      <c r="B39" s="32" t="s">
        <v>29</v>
      </c>
      <c r="C39" s="49" t="s">
        <v>46</v>
      </c>
      <c r="D39" s="119"/>
      <c r="E39" s="89">
        <f>IF((C39)&lt;&gt;"y",500,-500)</f>
        <v>500</v>
      </c>
      <c r="F39" s="89"/>
      <c r="G39" s="90"/>
    </row>
    <row r="40" spans="1:7" ht="5.25" customHeight="1" thickBot="1" x14ac:dyDescent="0.25">
      <c r="A40" s="3"/>
      <c r="B40" s="2"/>
      <c r="C40" s="4"/>
      <c r="D40" s="6"/>
      <c r="E40" s="91"/>
      <c r="F40" s="91"/>
    </row>
    <row r="41" spans="1:7" ht="41.25" customHeight="1" x14ac:dyDescent="0.25">
      <c r="A41" s="113"/>
      <c r="B41" s="105" t="s">
        <v>41</v>
      </c>
      <c r="C41" s="105"/>
      <c r="D41" s="106"/>
      <c r="E41" s="91">
        <f>SUM(E15:E40)</f>
        <v>-3400</v>
      </c>
      <c r="F41" s="92">
        <f>SUM(F15:F29)</f>
        <v>8</v>
      </c>
    </row>
    <row r="42" spans="1:7" ht="51.75" customHeight="1" thickBot="1" x14ac:dyDescent="0.3">
      <c r="A42" s="114"/>
      <c r="B42" s="107"/>
      <c r="C42" s="107"/>
      <c r="D42" s="108"/>
      <c r="E42" s="91"/>
      <c r="F42" s="93"/>
    </row>
    <row r="43" spans="1:7" ht="30.75" customHeight="1" x14ac:dyDescent="0.2">
      <c r="A43" s="115"/>
      <c r="B43" s="109" t="s">
        <v>43</v>
      </c>
      <c r="C43" s="109"/>
      <c r="D43" s="110"/>
      <c r="E43" s="91"/>
    </row>
    <row r="44" spans="1:7" ht="40.5" customHeight="1" thickBot="1" x14ac:dyDescent="0.25">
      <c r="A44" s="116"/>
      <c r="B44" s="111"/>
      <c r="C44" s="111"/>
      <c r="D44" s="112"/>
      <c r="E44" s="91"/>
      <c r="F44" s="91"/>
    </row>
    <row r="45" spans="1:7" ht="10.5" customHeight="1" x14ac:dyDescent="0.2">
      <c r="A45" s="50"/>
      <c r="B45" s="51"/>
      <c r="C45" s="51"/>
      <c r="D45" s="52"/>
      <c r="E45" s="91"/>
      <c r="F45" s="91"/>
    </row>
    <row r="46" spans="1:7" ht="15" x14ac:dyDescent="0.2">
      <c r="A46" s="3"/>
      <c r="B46" s="2"/>
      <c r="C46" s="2"/>
      <c r="D46" s="6"/>
      <c r="E46" s="91"/>
      <c r="F46" s="91"/>
    </row>
    <row r="47" spans="1:7" ht="15" x14ac:dyDescent="0.2">
      <c r="A47" s="3"/>
      <c r="B47" s="2"/>
      <c r="C47" s="2"/>
      <c r="E47" s="91"/>
      <c r="F47" s="91"/>
    </row>
    <row r="48" spans="1:7" ht="15.75" x14ac:dyDescent="0.25">
      <c r="A48" s="5"/>
      <c r="B48" s="2"/>
      <c r="C48" s="7"/>
      <c r="E48" s="91"/>
      <c r="F48" s="92"/>
    </row>
    <row r="49" spans="1:6" ht="15.75" x14ac:dyDescent="0.25">
      <c r="A49" s="3"/>
      <c r="F49" s="93"/>
    </row>
  </sheetData>
  <sheetProtection selectLockedCells="1"/>
  <mergeCells count="9">
    <mergeCell ref="B2:D2"/>
    <mergeCell ref="B1:D1"/>
    <mergeCell ref="B41:D42"/>
    <mergeCell ref="B43:D44"/>
    <mergeCell ref="A41:A42"/>
    <mergeCell ref="A43:A44"/>
    <mergeCell ref="D15:D22"/>
    <mergeCell ref="D24:D28"/>
    <mergeCell ref="D31:D39"/>
  </mergeCells>
  <phoneticPr fontId="3" type="noConversion"/>
  <conditionalFormatting sqref="B13">
    <cfRule type="colorScale" priority="2">
      <colorScale>
        <cfvo type="num" val="0"/>
        <cfvo type="num" val="40"/>
        <cfvo type="num" val="60"/>
        <color rgb="FF92D050"/>
        <color rgb="FFFFEB84"/>
        <color rgb="FFFF0000"/>
      </colorScale>
    </cfRule>
  </conditionalFormatting>
  <conditionalFormatting sqref="C13:D13">
    <cfRule type="colorScale" priority="1">
      <colorScale>
        <cfvo type="num" val="0"/>
        <cfvo type="num" val="40"/>
        <cfvo type="num" val="70"/>
        <color rgb="FF92D050"/>
        <color rgb="FFFFEB84"/>
        <color rgb="FFFF0000"/>
      </colorScale>
    </cfRule>
  </conditionalFormatting>
  <pageMargins left="0.51" right="0.81818181818181823" top="0.37" bottom="0.48" header="0.51181102362204722" footer="0.51181102362204722"/>
  <pageSetup paperSize="8"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DELIVERY Scorecard</vt:lpstr>
    </vt:vector>
  </TitlesOfParts>
  <Company>KMC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Equality, Diversity and Community Cohesion Impact Assessment - Stage 1</dc:title>
  <dc:subject>equality &amp; Diversity</dc:subject>
  <dc:creator>Tim Waldron</dc:creator>
  <cp:keywords>eqiality, diversity, community, cohesion,impact,assessment</cp:keywords>
  <cp:lastModifiedBy>Kirklees Council</cp:lastModifiedBy>
  <cp:lastPrinted>2014-09-24T08:20:39Z</cp:lastPrinted>
  <dcterms:created xsi:type="dcterms:W3CDTF">2003-08-20T11:15:33Z</dcterms:created>
  <dcterms:modified xsi:type="dcterms:W3CDTF">2017-01-23T09:58:32Z</dcterms:modified>
</cp:coreProperties>
</file>