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8960" windowHeight="7425"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<sst xmlns="http://schemas.openxmlformats.org/spreadsheetml/2006/main" count="185" uniqueCount="121">
  <si>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</si>
  <si>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</si>
  <si>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</si>
  <si>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</si>
  <si>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</si>
  <si>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</si>
  <si>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</si>
  <si>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</si>
  <si>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</si>
  <si>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</si>
  <si>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</si>
  <si>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</si>
  <si>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</si>
  <si>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</si>
  <si>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</si>
  <si>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</si>
  <si>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</si>
  <si>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</si>
  <si>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</si>
  <si>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</si>
  <si>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</si>
  <si>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</si>
  <si>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</si>
  <si>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</si>
  <si>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</si>
  <si>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</si>
  <si>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</si>
  <si>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</si>
  <si>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</si>
  <si>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</si>
  <si>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</si>
  <si>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</si>
  <si>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</si>
  <si>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</si>
  <si>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</si>
  <si>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</si>
  <si>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</si>
  <si>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</si>
  <si>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</si>
  <si>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</si>
  <si>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</si>
  <si>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</si>
  <si>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</si>
  <si>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</si>
  <si>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</si>
  <si>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</si>
  <si>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</si>
  <si>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</si>
  <si>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</si>
  <si>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</si>
  <si>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</si>
  <si>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</si>
  <si>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</si>
  <si>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</si>
  <si>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</si>
  <si>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</si>
  <si>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</si>
  <si>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</si>
  <si>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</si>
  <si>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</si>
  <si>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</si>
  <si>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</si>
  <si>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</si>
  <si>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</si>
  <si>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</si>
  <si>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</si>
  <si>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</si>
  <si>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</si>
  <si>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</si>
  <si>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</si>
  <si>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</si>
  <si>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</si>
  <si>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</si>
  <si>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</si>
  <si>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</si>
  <si>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</si>
  <si>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</si>
  <si>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</si>
  <si>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</si>
  <si>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</si>
  <si>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</si>
  <si>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</si>
  <si>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</si>
  <si>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</si>
  <si>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</si>
  <si>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</si>
  <si>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</si>
  <si>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</si>
  <si>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</si>
  <si>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</si>
  <si>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</si>
  <si>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</si>
  <si>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</si>
  <si>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</si>
  <si>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</si>
  <si>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</si>
  <si>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</si>
  <si>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</si>
  <si>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</si>
  <si>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</si>
  <si>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</si>
  <si>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</si>
  <si>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</si>
  <si>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</si>
  <si>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</si>
  <si>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</si>
  <si>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</si>
  <si>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</si>
  <si>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</si>
  <si>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</si>
  <si>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</si>
  <si>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</si>
  <si>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</si>
  <si>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</si>
  <si>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Carol Gilchrist</t>
  </si>
  <si>
    <t>Communities and Leisure</t>
  </si>
  <si>
    <t xml:space="preserve">Engaging Communities &amp; Building Community Capacity </t>
  </si>
  <si>
    <t>yes</t>
  </si>
  <si>
    <t>no</t>
  </si>
  <si>
    <t xml:space="preserve">Across all Wards in Kirklees </t>
  </si>
  <si>
    <t xml:space="preserve">Please list your evidence/intelligence here [you can include hyperlinks to files/research/websites]:
In consultation 45% of respondents agreed with the Community Plus approach, and 21% disagreed; 34% neither agreed nor disagreed (see p5 of the consultation report) It is possible that the increased role played by community run services might have a greater impact on groups with protected characteristics if volunteers lack suitable training and supervision - however this is mitigated by the emphasis on capacity building that is the focus of the redesign.We will invest resources, buildings and/or staff time in supporting community groups to build their capacity to meet these needs. The proposed Community Co-ordinators will lead on this work.
In the consultation we carried out, parents of children with disabilities/additional needs were significantly more likely than other parents to disagree with the statement ‘community volunteers within early help services are a good idea, so long as they are supported by trained professionals’ (see p31 of consultation report).We are developing a comprehensive guide to Quality Volunteer Management including IT systems that will quality assure this process, and training for any staff working with volunteers. The Quality Volunteer Management model is designed from start to finish to enable volunteers to be properly inducted and fully supported to focus on the outcomes they are helping to achieve. for the last 4 years we have piloted an Asset Based Community Development (ABCD) model of engaging communities which is geared to strengthening the capacity of the community and creating an environment more conduce to citizen led action. An increased focus of attention on Cohesion and creating positive connections in the community across identities of faith, race, culture and other protected Charachteristics. Although many staff members took part in the consultation, impact on the workforce did not come up. We will therefore carry out specific consultation with affected staff and Trade Unions in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</si>
</sst>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xf numFmtId="14" fontId="5" fillId="0" borderId="1" xfId="0" applyNumberFormat="1" applyFont="1" applyBorder="1" applyAlignment="1">
      <alignment horizontal="left"/>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9" workbookViewId="0">
      <selection activeCell="A2" sqref="A2"/>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D15" sqref="D15"/>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c r="B5" s="64"/>
      <c r="C5" s="64"/>
      <c r="D5" s="61" t="s">
        <v>114</v>
      </c>
      <c r="E5" s="62"/>
      <c r="F5" s="62"/>
      <c r="G5" s="62"/>
      <c r="H5" s="63"/>
    </row>
    <row r="6" spans="1:8" ht="15" x14ac:dyDescent="0.25">
      <c r="A6" s="66" t="s">
        <v>2</v>
      </c>
      <c r="B6" s="66"/>
      <c r="C6" s="66"/>
      <c r="D6" s="67" t="s">
        <v>5</v>
      </c>
      <c r="E6" s="68"/>
      <c r="F6" s="68"/>
      <c r="G6" s="68"/>
      <c r="H6" s="69"/>
    </row>
    <row r="7" spans="1:8" ht="24.75" customHeight="1" x14ac:dyDescent="0.2">
      <c r="A7" s="64" t="s">
        <v>115</v>
      </c>
      <c r="B7" s="64"/>
      <c r="C7" s="64"/>
      <c r="D7" s="61" t="s">
        <v>116</v>
      </c>
      <c r="E7" s="62"/>
      <c r="F7" s="62"/>
      <c r="G7" s="62"/>
      <c r="H7" s="63"/>
    </row>
    <row r="8" spans="1:8" ht="15" x14ac:dyDescent="0.25">
      <c r="A8" s="66" t="s">
        <v>3</v>
      </c>
      <c r="B8" s="66"/>
      <c r="C8" s="66"/>
      <c r="D8" s="67" t="s">
        <v>6</v>
      </c>
      <c r="E8" s="68"/>
      <c r="F8" s="68"/>
      <c r="G8" s="68"/>
      <c r="H8" s="69"/>
    </row>
    <row r="9" spans="1:8" ht="25.5" customHeight="1" x14ac:dyDescent="0.2">
      <c r="A9" s="64"/>
      <c r="B9" s="64"/>
      <c r="C9" s="64"/>
      <c r="D9" s="115">
        <v>42758</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t="s">
        <v>40</v>
      </c>
      <c r="I2" s="31">
        <f>IF($H2&lt;&gt;"YES",0,2)</f>
        <v>0</v>
      </c>
      <c r="J2" s="31">
        <f>IF($H2&lt;&gt;"No",0,0)</f>
        <v>0</v>
      </c>
      <c r="K2" s="31" t="s">
        <v>49</v>
      </c>
      <c r="N2" s="31" t="s">
        <v>39</v>
      </c>
    </row>
    <row r="3" spans="1:14" ht="26.25" customHeight="1" x14ac:dyDescent="0.2">
      <c r="A3" s="76" t="s">
        <v>9</v>
      </c>
      <c r="B3" s="76"/>
      <c r="C3" s="76"/>
      <c r="D3" s="76"/>
      <c r="E3" s="76"/>
      <c r="F3" s="76"/>
      <c r="G3" s="76"/>
      <c r="H3" s="17" t="s">
        <v>118</v>
      </c>
      <c r="I3" s="31">
        <f>IF($H3&lt;&gt;"YES",0,-2)</f>
        <v>0</v>
      </c>
      <c r="J3" s="31">
        <f t="shared" ref="J3:J7" si="0">IF($H3&lt;&gt;"No",0,0)</f>
        <v>0</v>
      </c>
      <c r="K3" s="31" t="s">
        <v>50</v>
      </c>
      <c r="N3" s="31" t="s">
        <v>40</v>
      </c>
    </row>
    <row r="4" spans="1:14" ht="27" customHeight="1" x14ac:dyDescent="0.2">
      <c r="A4" s="76" t="s">
        <v>10</v>
      </c>
      <c r="B4" s="76"/>
      <c r="C4" s="76"/>
      <c r="D4" s="76"/>
      <c r="E4" s="76"/>
      <c r="F4" s="76"/>
      <c r="G4" s="76"/>
      <c r="H4" s="17" t="s">
        <v>117</v>
      </c>
      <c r="I4" s="31">
        <f>IF($H4&lt;&gt;"YES",0,-2)</f>
        <v>-2</v>
      </c>
      <c r="J4" s="31">
        <f t="shared" si="0"/>
        <v>0</v>
      </c>
      <c r="K4" s="31" t="s">
        <v>50</v>
      </c>
    </row>
    <row r="5" spans="1:14" ht="27" customHeight="1" x14ac:dyDescent="0.2">
      <c r="A5" s="76" t="s">
        <v>11</v>
      </c>
      <c r="B5" s="76"/>
      <c r="C5" s="76"/>
      <c r="D5" s="76"/>
      <c r="E5" s="76"/>
      <c r="F5" s="76"/>
      <c r="G5" s="76"/>
      <c r="H5" s="17" t="s">
        <v>118</v>
      </c>
      <c r="I5" s="31">
        <f t="shared" ref="I5" si="1">IF($H5&lt;&gt;"YES",0,2)</f>
        <v>0</v>
      </c>
      <c r="J5" s="31">
        <f t="shared" si="0"/>
        <v>0</v>
      </c>
      <c r="K5" s="31" t="s">
        <v>49</v>
      </c>
    </row>
    <row r="6" spans="1:14" ht="28.5" customHeight="1" x14ac:dyDescent="0.2">
      <c r="A6" s="76" t="s">
        <v>72</v>
      </c>
      <c r="B6" s="76"/>
      <c r="C6" s="76"/>
      <c r="D6" s="76"/>
      <c r="E6" s="76"/>
      <c r="F6" s="76"/>
      <c r="G6" s="76"/>
      <c r="H6" s="17" t="s">
        <v>117</v>
      </c>
      <c r="I6" s="31">
        <f>IF($H6&lt;&gt;"YES",0,-2)</f>
        <v>-2</v>
      </c>
      <c r="J6" s="31">
        <f t="shared" si="0"/>
        <v>0</v>
      </c>
      <c r="K6" s="31" t="s">
        <v>50</v>
      </c>
    </row>
    <row r="7" spans="1:14" ht="30.75" customHeight="1" x14ac:dyDescent="0.2">
      <c r="A7" s="70" t="s">
        <v>12</v>
      </c>
      <c r="B7" s="70"/>
      <c r="C7" s="70"/>
      <c r="D7" s="70"/>
      <c r="E7" s="70"/>
      <c r="F7" s="70"/>
      <c r="G7" s="70"/>
      <c r="H7" s="17" t="s">
        <v>118</v>
      </c>
      <c r="I7" s="31">
        <f>IF($H7&lt;&gt;"YES",0,-2)</f>
        <v>0</v>
      </c>
      <c r="J7" s="31">
        <f t="shared" si="0"/>
        <v>0</v>
      </c>
      <c r="K7" s="31" t="s">
        <v>50</v>
      </c>
    </row>
    <row r="8" spans="1:14" ht="33" customHeight="1" x14ac:dyDescent="0.25">
      <c r="A8" s="71" t="s">
        <v>13</v>
      </c>
      <c r="B8" s="72"/>
      <c r="C8" s="72"/>
      <c r="D8" s="72"/>
      <c r="E8" s="72"/>
      <c r="F8" s="72"/>
      <c r="G8" s="72"/>
      <c r="H8" s="73"/>
      <c r="I8" s="31">
        <f>SUM(I2:I7)</f>
        <v>-4</v>
      </c>
      <c r="J8" s="31">
        <f>SUM(J2:J7)</f>
        <v>0</v>
      </c>
      <c r="K8" s="31" t="s">
        <v>51</v>
      </c>
    </row>
    <row r="9" spans="1:14" ht="66" customHeight="1" x14ac:dyDescent="0.2">
      <c r="A9" s="74"/>
      <c r="B9" s="74"/>
      <c r="C9" s="74"/>
      <c r="D9" s="74"/>
      <c r="E9" s="74"/>
      <c r="F9" s="74"/>
      <c r="G9" s="74"/>
      <c r="H9" s="74"/>
      <c r="I9" s="32" t="s">
        <v>53</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activeCell="L29" sqref="L29"/>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2" t="s">
        <v>20</v>
      </c>
      <c r="B1" s="83"/>
      <c r="C1" s="84"/>
      <c r="D1" s="21" t="s">
        <v>19</v>
      </c>
    </row>
    <row r="2" spans="1:16" ht="20.100000000000001" customHeight="1" x14ac:dyDescent="0.25">
      <c r="A2" s="85"/>
      <c r="B2" s="86"/>
      <c r="C2" s="87"/>
      <c r="D2" s="22" t="s">
        <v>65</v>
      </c>
      <c r="E2" s="34">
        <v>2</v>
      </c>
      <c r="F2" s="34">
        <v>1</v>
      </c>
      <c r="G2" s="34">
        <v>0</v>
      </c>
      <c r="H2" s="34">
        <v>-1</v>
      </c>
      <c r="I2" s="34" t="s">
        <v>71</v>
      </c>
      <c r="K2" s="33" t="s">
        <v>68</v>
      </c>
    </row>
    <row r="3" spans="1:16" ht="30" customHeight="1" x14ac:dyDescent="0.25">
      <c r="A3" s="88" t="s">
        <v>21</v>
      </c>
      <c r="B3" s="88"/>
      <c r="C3" s="88"/>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90" t="s">
        <v>22</v>
      </c>
      <c r="B4" s="91"/>
      <c r="C4" s="92"/>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0" t="s">
        <v>24</v>
      </c>
      <c r="B5" s="91"/>
      <c r="C5" s="92"/>
      <c r="D5" s="23" t="s">
        <v>119</v>
      </c>
      <c r="E5" s="33">
        <f t="shared" si="0"/>
        <v>0</v>
      </c>
      <c r="F5" s="33">
        <f t="shared" si="1"/>
        <v>0</v>
      </c>
      <c r="G5" s="33">
        <f t="shared" si="2"/>
        <v>0</v>
      </c>
      <c r="H5" s="33">
        <f t="shared" si="3"/>
        <v>0</v>
      </c>
      <c r="I5" s="33">
        <f t="shared" si="4"/>
        <v>0</v>
      </c>
      <c r="K5" s="33" t="s">
        <v>17</v>
      </c>
    </row>
    <row r="6" spans="1:16" ht="30" customHeight="1" x14ac:dyDescent="0.25">
      <c r="A6" s="89" t="s">
        <v>23</v>
      </c>
      <c r="B6" s="89"/>
      <c r="C6" s="89"/>
      <c r="D6" s="23" t="s">
        <v>15</v>
      </c>
      <c r="E6" s="33">
        <f t="shared" si="0"/>
        <v>0</v>
      </c>
      <c r="F6" s="33">
        <f t="shared" si="1"/>
        <v>1</v>
      </c>
      <c r="G6" s="33">
        <f t="shared" si="2"/>
        <v>0</v>
      </c>
      <c r="H6" s="33">
        <f t="shared" si="3"/>
        <v>0</v>
      </c>
      <c r="I6" s="33">
        <f t="shared" si="4"/>
        <v>0</v>
      </c>
      <c r="K6" s="33" t="s">
        <v>69</v>
      </c>
    </row>
    <row r="7" spans="1:16" ht="30" customHeight="1" x14ac:dyDescent="0.25">
      <c r="A7" s="93" t="s">
        <v>25</v>
      </c>
      <c r="B7" s="93"/>
      <c r="C7" s="93"/>
      <c r="D7" s="23" t="s">
        <v>15</v>
      </c>
      <c r="E7" s="33">
        <f t="shared" si="0"/>
        <v>0</v>
      </c>
      <c r="F7" s="33">
        <f t="shared" si="1"/>
        <v>1</v>
      </c>
      <c r="G7" s="33">
        <f t="shared" si="2"/>
        <v>0</v>
      </c>
      <c r="H7" s="33">
        <f t="shared" si="3"/>
        <v>0</v>
      </c>
      <c r="I7" s="33">
        <f t="shared" si="4"/>
        <v>0</v>
      </c>
      <c r="K7" s="33" t="s">
        <v>18</v>
      </c>
    </row>
    <row r="8" spans="1:16" ht="30" customHeight="1" x14ac:dyDescent="0.25">
      <c r="A8" s="88" t="s">
        <v>26</v>
      </c>
      <c r="B8" s="88"/>
      <c r="C8" s="88"/>
      <c r="D8" s="80" t="s">
        <v>65</v>
      </c>
    </row>
    <row r="9" spans="1:16" ht="37.5" customHeight="1" thickBot="1" x14ac:dyDescent="0.3">
      <c r="A9" s="77" t="s">
        <v>67</v>
      </c>
      <c r="B9" s="78"/>
      <c r="C9" s="79"/>
      <c r="D9" s="81"/>
      <c r="P9" s="20"/>
    </row>
    <row r="10" spans="1:16" ht="30" customHeight="1" thickBot="1" x14ac:dyDescent="0.3">
      <c r="A10" s="6"/>
      <c r="B10" s="98" t="s">
        <v>29</v>
      </c>
      <c r="C10" s="8" t="s">
        <v>27</v>
      </c>
      <c r="D10" s="23" t="s">
        <v>15</v>
      </c>
      <c r="E10" s="33">
        <f t="shared" si="0"/>
        <v>0</v>
      </c>
      <c r="F10" s="33">
        <f t="shared" si="1"/>
        <v>1</v>
      </c>
      <c r="G10" s="33">
        <f t="shared" si="2"/>
        <v>0</v>
      </c>
      <c r="H10" s="33">
        <f t="shared" si="3"/>
        <v>0</v>
      </c>
      <c r="I10" s="33">
        <f t="shared" si="4"/>
        <v>0</v>
      </c>
    </row>
    <row r="11" spans="1:16" ht="30" customHeight="1" thickBot="1" x14ac:dyDescent="0.3">
      <c r="A11" s="7"/>
      <c r="B11" s="99"/>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98"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99"/>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96"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97"/>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96"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97"/>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96"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97"/>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98"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99"/>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96"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97"/>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98"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99"/>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96"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97"/>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9</v>
      </c>
      <c r="G28" s="35">
        <f t="shared" si="5"/>
        <v>0</v>
      </c>
      <c r="H28" s="35">
        <f t="shared" si="5"/>
        <v>0</v>
      </c>
      <c r="I28" s="35">
        <f t="shared" si="5"/>
        <v>0</v>
      </c>
      <c r="J28" s="35" t="s">
        <v>52</v>
      </c>
    </row>
    <row r="30" spans="1:10" x14ac:dyDescent="0.25">
      <c r="G30" s="94" t="s">
        <v>53</v>
      </c>
      <c r="H30" s="95"/>
      <c r="I30" s="36">
        <f>SUM(E28:I28)</f>
        <v>9</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K16" sqref="K16"/>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2" t="s">
        <v>47</v>
      </c>
      <c r="B1" s="103"/>
      <c r="C1" s="22" t="s">
        <v>61</v>
      </c>
    </row>
    <row r="2" spans="1:17" ht="30" customHeight="1" x14ac:dyDescent="0.25">
      <c r="A2" s="101" t="s">
        <v>38</v>
      </c>
      <c r="B2" s="101"/>
      <c r="C2" s="5" t="s">
        <v>39</v>
      </c>
      <c r="D2" s="56">
        <f>IF($C2&lt;&gt;"YES",0,2)</f>
        <v>2</v>
      </c>
      <c r="E2" s="56">
        <f>IF($C2&lt;&gt;"NO",0,-2)</f>
        <v>0</v>
      </c>
      <c r="H2" s="56" t="s">
        <v>39</v>
      </c>
    </row>
    <row r="3" spans="1:17" ht="30" customHeight="1" x14ac:dyDescent="0.25">
      <c r="A3" s="100" t="s">
        <v>41</v>
      </c>
      <c r="B3" s="11" t="s">
        <v>42</v>
      </c>
      <c r="C3" s="5" t="s">
        <v>39</v>
      </c>
      <c r="D3" s="56">
        <f>IF(C3&lt;&gt;"YES",0,2)</f>
        <v>2</v>
      </c>
      <c r="E3" s="56">
        <f t="shared" ref="E3:E6" si="0">IF($C3&lt;&gt;"NO",0,-2)</f>
        <v>0</v>
      </c>
      <c r="H3" s="56" t="s">
        <v>40</v>
      </c>
      <c r="O3" s="30"/>
      <c r="P3" s="30"/>
      <c r="Q3" s="30"/>
    </row>
    <row r="4" spans="1:17" ht="30" customHeight="1" x14ac:dyDescent="0.25">
      <c r="A4" s="100"/>
      <c r="B4" s="11" t="s">
        <v>43</v>
      </c>
      <c r="C4" s="5" t="s">
        <v>39</v>
      </c>
      <c r="D4" s="56">
        <f>IF(C4&lt;&gt;"YES",0,2)</f>
        <v>2</v>
      </c>
      <c r="E4" s="56">
        <f t="shared" si="0"/>
        <v>0</v>
      </c>
      <c r="O4" s="30"/>
      <c r="P4" s="30"/>
      <c r="Q4" s="30"/>
    </row>
    <row r="5" spans="1:17" ht="30" customHeight="1" x14ac:dyDescent="0.25">
      <c r="A5" s="100"/>
      <c r="B5" s="11" t="s">
        <v>44</v>
      </c>
      <c r="C5" s="5" t="s">
        <v>40</v>
      </c>
      <c r="D5" s="56">
        <f>IF(C5&lt;&gt;"YES",0,2)</f>
        <v>0</v>
      </c>
      <c r="E5" s="56">
        <f t="shared" si="0"/>
        <v>-2</v>
      </c>
    </row>
    <row r="6" spans="1:17" ht="30" customHeight="1" x14ac:dyDescent="0.25">
      <c r="A6" s="100"/>
      <c r="B6" s="11" t="s">
        <v>45</v>
      </c>
      <c r="C6" s="5" t="s">
        <v>40</v>
      </c>
      <c r="D6" s="56">
        <f>IF(C6&lt;&gt;"YES",0,2)</f>
        <v>0</v>
      </c>
      <c r="E6" s="56">
        <f t="shared" si="0"/>
        <v>-2</v>
      </c>
    </row>
    <row r="7" spans="1:17" ht="111.75" customHeight="1" x14ac:dyDescent="0.25">
      <c r="A7" s="104" t="s">
        <v>120</v>
      </c>
      <c r="B7" s="105"/>
      <c r="C7" s="106"/>
    </row>
    <row r="8" spans="1:17" ht="15.75" customHeight="1" x14ac:dyDescent="0.25">
      <c r="A8" s="111"/>
      <c r="B8" s="111"/>
      <c r="C8" s="111"/>
      <c r="D8" s="56">
        <f>SUM(D2:D6)</f>
        <v>6</v>
      </c>
      <c r="E8" s="56">
        <f>SUM(E2:E6)</f>
        <v>-4</v>
      </c>
      <c r="F8" s="56" t="s">
        <v>52</v>
      </c>
    </row>
    <row r="9" spans="1:17" ht="30" customHeight="1" x14ac:dyDescent="0.25">
      <c r="A9" s="109"/>
      <c r="B9" s="110"/>
      <c r="C9" s="22" t="s">
        <v>65</v>
      </c>
    </row>
    <row r="10" spans="1:17" ht="30" customHeight="1" x14ac:dyDescent="0.25">
      <c r="A10" s="101" t="s">
        <v>46</v>
      </c>
      <c r="B10" s="101"/>
      <c r="C10" s="19" t="s">
        <v>62</v>
      </c>
      <c r="D10" s="56">
        <f>IF(C10&lt;&gt;"FULLY",0,2)</f>
        <v>2</v>
      </c>
      <c r="E10" s="56">
        <f>IF($C10&lt;&gt;"TO SOME EXTENT",0,0)</f>
        <v>0</v>
      </c>
      <c r="F10" s="56">
        <f>IF($C10&lt;&gt;"NOT AT ALL",0,-2)</f>
        <v>0</v>
      </c>
      <c r="H10" s="56" t="s">
        <v>62</v>
      </c>
    </row>
    <row r="11" spans="1:17" ht="30" customHeight="1" x14ac:dyDescent="0.25">
      <c r="A11" s="108" t="s">
        <v>48</v>
      </c>
      <c r="B11" s="108"/>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7" t="s">
        <v>55</v>
      </c>
      <c r="F15" s="107"/>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workbookViewId="0">
      <selection activeCell="B33" sqref="B33"/>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5</v>
      </c>
      <c r="B6" s="28">
        <f>'SECTION 2'!I30+'SECTION 3'!G15</f>
        <v>15</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3" t="s">
        <v>66</v>
      </c>
      <c r="B9" s="113"/>
    </row>
    <row r="10" spans="1:6" ht="42" customHeight="1" x14ac:dyDescent="0.25">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2017-01-23T11:11:54Z</dcterms:modified>
</cp:coreProperties>
</file>