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2120" windowHeight="9045"/>
  </bookViews>
  <sheets>
    <sheet name="SERVICE DELIVERY Scorecard" sheetId="10" r:id="rId1"/>
  </sheets>
  <calcPr calcId="145621"/>
</workbook>
</file>

<file path=xl/calcChain.xml><?xml version="1.0" encoding="utf-8"?>
<calcChain xmlns="http://schemas.openxmlformats.org/spreadsheetml/2006/main">
  <c r="F24" i="10" l="1"/>
  <c r="E25" i="10"/>
  <c r="F25" i="10"/>
  <c r="E26" i="10"/>
  <c r="F26" i="10"/>
  <c r="E27" i="10"/>
  <c r="F27" i="10"/>
  <c r="E28" i="10"/>
  <c r="F28" i="10"/>
  <c r="E21" i="10"/>
  <c r="F22" i="10"/>
  <c r="F19" i="10"/>
  <c r="F18" i="10"/>
  <c r="F17" i="10"/>
  <c r="F16" i="10"/>
  <c r="F15" i="10"/>
  <c r="E20" i="10"/>
  <c r="E37" i="10"/>
  <c r="E38" i="10"/>
  <c r="E17" i="10"/>
  <c r="E15" i="10"/>
  <c r="E24" i="10"/>
  <c r="E19" i="10"/>
  <c r="E16" i="10"/>
  <c r="E41" i="10" s="1"/>
  <c r="C13" i="10" s="1"/>
  <c r="E22" i="10"/>
  <c r="E18" i="10"/>
  <c r="F20" i="10"/>
  <c r="F21" i="10"/>
  <c r="E34" i="10"/>
  <c r="E32" i="10"/>
  <c r="E39" i="10"/>
  <c r="E33" i="10"/>
  <c r="E36" i="10"/>
  <c r="E35" i="10"/>
  <c r="E29" i="10"/>
  <c r="F29" i="10"/>
  <c r="F41" i="10" l="1"/>
  <c r="B13" i="10" s="1"/>
</calcChain>
</file>

<file path=xl/sharedStrings.xml><?xml version="1.0" encoding="utf-8"?>
<sst xmlns="http://schemas.openxmlformats.org/spreadsheetml/2006/main" count="76" uniqueCount="56">
  <si>
    <t>TAKING DUE REGARD</t>
  </si>
  <si>
    <t>Does this affect most of Kirklees or its Residents</t>
  </si>
  <si>
    <t xml:space="preserve">Where consultation was needed: </t>
  </si>
  <si>
    <t>To introduce or increase a charge for Service</t>
  </si>
  <si>
    <t>To change to a commissioned service</t>
  </si>
  <si>
    <t>W</t>
  </si>
  <si>
    <t>I</t>
  </si>
  <si>
    <r>
      <t xml:space="preserve">Does this affect a </t>
    </r>
    <r>
      <rPr>
        <b/>
        <u/>
        <sz val="11"/>
        <color indexed="8"/>
        <rFont val="Arial"/>
        <family val="2"/>
      </rPr>
      <t>Single  Ward or Locality ONLY</t>
    </r>
  </si>
  <si>
    <t>To withdraw a service, activity or presence</t>
  </si>
  <si>
    <t>To reduce a a service, activity or presence</t>
  </si>
  <si>
    <t>To introduce, review or change a policy or procedure</t>
  </si>
  <si>
    <t>Is this about improving access to, or delivery of a service.</t>
  </si>
  <si>
    <r>
      <t>Have You considered your Public Sector Equality Duty?</t>
    </r>
    <r>
      <rPr>
        <sz val="11"/>
        <color indexed="8"/>
        <rFont val="Arial"/>
        <family val="2"/>
      </rPr>
      <t xml:space="preserve"> Please provide a rationale</t>
    </r>
  </si>
  <si>
    <t xml:space="preserve">To introduce a new service or activity </t>
  </si>
  <si>
    <t xml:space="preserve">LEVEL OF IMPACT </t>
  </si>
  <si>
    <t xml:space="preserve">Directorate: </t>
  </si>
  <si>
    <r>
      <t>Service</t>
    </r>
    <r>
      <rPr>
        <sz val="12"/>
        <rFont val="Arial"/>
        <family val="2"/>
      </rPr>
      <t>:</t>
    </r>
  </si>
  <si>
    <t>Lead Officer:</t>
  </si>
  <si>
    <t>Service Area:</t>
  </si>
  <si>
    <t>Officers responsible for Assessment:</t>
  </si>
  <si>
    <t>Date of Review:</t>
  </si>
  <si>
    <t>RISK (%)</t>
  </si>
  <si>
    <r>
      <t xml:space="preserve">Does this affect Employees?  </t>
    </r>
    <r>
      <rPr>
        <sz val="11"/>
        <color indexed="8"/>
        <rFont val="Arial"/>
        <family val="2"/>
      </rPr>
      <t>If YES please list</t>
    </r>
  </si>
  <si>
    <r>
      <t xml:space="preserve">Comments </t>
    </r>
    <r>
      <rPr>
        <sz val="10"/>
        <rFont val="Arial"/>
        <family val="2"/>
      </rPr>
      <t>(please explain your answer)</t>
    </r>
  </si>
  <si>
    <t>type      y or n</t>
  </si>
  <si>
    <t>QUESTION No.</t>
  </si>
  <si>
    <t>WHAT IS YOUR PROPOSAL?</t>
  </si>
  <si>
    <t>WHO WILL IT AFFECT?</t>
  </si>
  <si>
    <r>
      <t>Can you foresee a negative impact on any Protected Characteristic Group(s)?</t>
    </r>
    <r>
      <rPr>
        <sz val="11"/>
        <color indexed="8"/>
        <rFont val="Arial"/>
        <family val="2"/>
      </rPr>
      <t xml:space="preserve"> If YES please state what these could be.</t>
    </r>
  </si>
  <si>
    <r>
      <t xml:space="preserve">Have you published your information? </t>
    </r>
    <r>
      <rPr>
        <sz val="11"/>
        <color indexed="8"/>
        <rFont val="Arial"/>
        <family val="2"/>
      </rPr>
      <t>If YES state where.</t>
    </r>
  </si>
  <si>
    <r>
      <t>Do you have any supporting evidence?</t>
    </r>
    <r>
      <rPr>
        <sz val="11"/>
        <color indexed="8"/>
        <rFont val="Arial"/>
        <family val="2"/>
      </rPr>
      <t xml:space="preserve"> If YES please list the documents</t>
    </r>
  </si>
  <si>
    <r>
      <t xml:space="preserve">Can the Public access a "Decision Report"? </t>
    </r>
    <r>
      <rPr>
        <sz val="11"/>
        <color indexed="8"/>
        <rFont val="Arial"/>
        <family val="2"/>
      </rPr>
      <t>If YES state where and how it can be accessed.</t>
    </r>
  </si>
  <si>
    <r>
      <t xml:space="preserve">Can you mitigate any negative effect?  </t>
    </r>
    <r>
      <rPr>
        <sz val="11"/>
        <color indexed="8"/>
        <rFont val="Arial"/>
        <family val="2"/>
      </rPr>
      <t>Please state how</t>
    </r>
  </si>
  <si>
    <r>
      <t xml:space="preserve">           </t>
    </r>
    <r>
      <rPr>
        <b/>
        <sz val="16"/>
        <rFont val="Arial"/>
        <family val="2"/>
      </rPr>
      <t>EQUALITY SCREENING TOOL</t>
    </r>
  </si>
  <si>
    <t>If IMPACT at this stage is less than 15 answer Y to this question</t>
  </si>
  <si>
    <t>Will you require supporting evidence on this issue</t>
  </si>
  <si>
    <r>
      <t>Have you got any general intelligence (research, consultation, etc.)?</t>
    </r>
    <r>
      <rPr>
        <sz val="11"/>
        <color indexed="8"/>
        <rFont val="Arial"/>
        <family val="2"/>
      </rPr>
      <t xml:space="preserve"> If YES please list any related documents. </t>
    </r>
  </si>
  <si>
    <r>
      <t xml:space="preserve">Have you got any specific intelligence (research, consultation, etc.)? </t>
    </r>
    <r>
      <rPr>
        <sz val="11"/>
        <color indexed="8"/>
        <rFont val="Arial"/>
        <family val="2"/>
      </rPr>
      <t xml:space="preserve">If YES please list any related documents. </t>
    </r>
  </si>
  <si>
    <t>Does this issue concern ANY Protected Characteristic Group.</t>
  </si>
  <si>
    <r>
      <rPr>
        <b/>
        <u/>
        <sz val="11"/>
        <rFont val="Arial"/>
        <family val="2"/>
      </rPr>
      <t>ONLY IF</t>
    </r>
    <r>
      <rPr>
        <b/>
        <sz val="11"/>
        <rFont val="Arial"/>
        <family val="2"/>
      </rPr>
      <t xml:space="preserve"> </t>
    </r>
    <r>
      <rPr>
        <sz val="11"/>
        <rFont val="Arial"/>
        <family val="2"/>
      </rPr>
      <t xml:space="preserve">your proposal is likely to have </t>
    </r>
    <r>
      <rPr>
        <b/>
        <sz val="11"/>
        <rFont val="Arial"/>
        <family val="2"/>
      </rPr>
      <t>little</t>
    </r>
    <r>
      <rPr>
        <sz val="11"/>
        <rFont val="Arial"/>
        <family val="2"/>
      </rPr>
      <t xml:space="preserve"> or </t>
    </r>
    <r>
      <rPr>
        <b/>
        <sz val="11"/>
        <rFont val="Arial"/>
        <family val="2"/>
      </rPr>
      <t>no impact</t>
    </r>
    <r>
      <rPr>
        <sz val="11"/>
        <rFont val="Arial"/>
        <family val="2"/>
      </rPr>
      <t xml:space="preserve"> upon groups and you are confident that you have evidence to support your proposal and this document. (RISK less than 30% [GREEN])                                                                                                                                                                          1) Save this scoresheet;                                                                                                                                                                                   2) Complete and save a 'Front Sheet';                                                                                                                                                             3) Make sure you have gathered any supporting evidence documents and they are listed above                                                                                   4) SEND Electronic copies of this tool and a front sheet to </t>
    </r>
    <r>
      <rPr>
        <u/>
        <sz val="11"/>
        <color indexed="30"/>
        <rFont val="Arial"/>
        <family val="2"/>
      </rPr>
      <t xml:space="preserve">equalityanddiversity@kirklees.gov.uk </t>
    </r>
  </si>
  <si>
    <r>
      <rPr>
        <b/>
        <u/>
        <sz val="12"/>
        <rFont val="Arial"/>
        <family val="2"/>
      </rPr>
      <t>RISK</t>
    </r>
    <r>
      <rPr>
        <b/>
        <sz val="12"/>
        <rFont val="Arial"/>
        <family val="2"/>
      </rPr>
      <t xml:space="preserve"> (see above)                                                                               </t>
    </r>
    <r>
      <rPr>
        <sz val="12"/>
        <rFont val="Arial"/>
        <family val="2"/>
      </rPr>
      <t xml:space="preserve">Irrespective of the impact score;  </t>
    </r>
    <r>
      <rPr>
        <b/>
        <sz val="12"/>
        <rFont val="Arial"/>
        <family val="2"/>
      </rPr>
      <t xml:space="preserve">IF risk background is </t>
    </r>
    <r>
      <rPr>
        <b/>
        <u/>
        <sz val="12"/>
        <rFont val="Arial"/>
        <family val="2"/>
      </rPr>
      <t>GREEN less than 30%</t>
    </r>
    <r>
      <rPr>
        <b/>
        <sz val="12"/>
        <rFont val="Arial"/>
        <family val="2"/>
      </rPr>
      <t xml:space="preserve"> </t>
    </r>
    <r>
      <rPr>
        <sz val="12"/>
        <rFont val="Arial"/>
        <family val="2"/>
      </rPr>
      <t>then there is</t>
    </r>
    <r>
      <rPr>
        <b/>
        <sz val="12"/>
        <rFont val="Arial"/>
        <family val="2"/>
      </rPr>
      <t xml:space="preserve"> </t>
    </r>
    <r>
      <rPr>
        <b/>
        <u/>
        <sz val="12"/>
        <rFont val="Arial"/>
        <family val="2"/>
      </rPr>
      <t>likely</t>
    </r>
    <r>
      <rPr>
        <b/>
        <sz val="12"/>
        <rFont val="Arial"/>
        <family val="2"/>
      </rPr>
      <t xml:space="preserve"> to be sufficient evidence </t>
    </r>
    <r>
      <rPr>
        <sz val="12"/>
        <rFont val="Arial"/>
        <family val="2"/>
      </rPr>
      <t xml:space="preserve">demonstrate that </t>
    </r>
    <r>
      <rPr>
        <b/>
        <sz val="12"/>
        <rFont val="Arial"/>
        <family val="2"/>
      </rPr>
      <t xml:space="preserve">DUE REGARD has been taken.      </t>
    </r>
  </si>
  <si>
    <r>
      <t>I</t>
    </r>
    <r>
      <rPr>
        <b/>
        <u/>
        <sz val="12"/>
        <color indexed="8"/>
        <rFont val="Arial"/>
        <family val="2"/>
      </rPr>
      <t>F</t>
    </r>
    <r>
      <rPr>
        <b/>
        <sz val="12"/>
        <color indexed="8"/>
        <rFont val="Arial"/>
        <family val="2"/>
      </rPr>
      <t xml:space="preserve"> your proposal is likely to have medium or above impact upon groups AND you are not confident that you have evidence to support your proposal and this document. (RISK greater than 30% [yellow, amber, red])                                                                                                                                                   1) Save this scoresheet;                                                                                                                                                                            2) Proceed to Stage 2 document (Ensuring Legal Compliance)  </t>
    </r>
  </si>
  <si>
    <r>
      <rPr>
        <b/>
        <sz val="10"/>
        <rFont val="Arial"/>
        <family val="2"/>
      </rPr>
      <t xml:space="preserve">               </t>
    </r>
    <r>
      <rPr>
        <b/>
        <sz val="12"/>
        <rFont val="Arial"/>
        <family val="2"/>
      </rPr>
      <t xml:space="preserve">  Impact Scores (max = 100)  </t>
    </r>
    <r>
      <rPr>
        <b/>
        <sz val="10"/>
        <rFont val="Arial"/>
        <family val="2"/>
      </rPr>
      <t xml:space="preserve">                      </t>
    </r>
    <r>
      <rPr>
        <sz val="10"/>
        <rFont val="Arial"/>
        <family val="2"/>
      </rPr>
      <t xml:space="preserve">                                                  </t>
    </r>
    <r>
      <rPr>
        <b/>
        <sz val="10"/>
        <rFont val="Arial"/>
        <family val="2"/>
      </rPr>
      <t xml:space="preserve">  30 and below </t>
    </r>
    <r>
      <rPr>
        <sz val="10"/>
        <rFont val="Arial"/>
        <family val="2"/>
      </rPr>
      <t xml:space="preserve">- your proposal is likely to have little if any impact.                                                                                                             </t>
    </r>
    <r>
      <rPr>
        <b/>
        <sz val="10"/>
        <rFont val="Arial"/>
        <family val="2"/>
      </rPr>
      <t>31 - 40</t>
    </r>
    <r>
      <rPr>
        <sz val="10"/>
        <rFont val="Arial"/>
        <family val="2"/>
      </rPr>
      <t xml:space="preserve"> An </t>
    </r>
    <r>
      <rPr>
        <b/>
        <sz val="10"/>
        <rFont val="Arial"/>
        <family val="2"/>
      </rPr>
      <t>EIA</t>
    </r>
    <r>
      <rPr>
        <sz val="10"/>
        <rFont val="Arial"/>
        <family val="2"/>
      </rPr>
      <t xml:space="preserve"> </t>
    </r>
    <r>
      <rPr>
        <b/>
        <sz val="10"/>
        <rFont val="Arial"/>
        <family val="2"/>
      </rPr>
      <t>could be considered</t>
    </r>
    <r>
      <rPr>
        <sz val="10"/>
        <rFont val="Arial"/>
        <family val="2"/>
      </rPr>
      <t xml:space="preserve">
</t>
    </r>
    <r>
      <rPr>
        <b/>
        <sz val="10"/>
        <rFont val="Arial"/>
        <family val="2"/>
      </rPr>
      <t xml:space="preserve">41 - 54  </t>
    </r>
    <r>
      <rPr>
        <sz val="10"/>
        <rFont val="Arial"/>
        <family val="2"/>
      </rPr>
      <t xml:space="preserve">your proposal is likely to have a </t>
    </r>
    <r>
      <rPr>
        <b/>
        <sz val="10"/>
        <rFont val="Arial"/>
        <family val="2"/>
      </rPr>
      <t>wide impact</t>
    </r>
    <r>
      <rPr>
        <sz val="10"/>
        <rFont val="Arial"/>
        <family val="2"/>
      </rPr>
      <t>. An</t>
    </r>
    <r>
      <rPr>
        <b/>
        <sz val="10"/>
        <rFont val="Arial"/>
        <family val="2"/>
      </rPr>
      <t xml:space="preserve"> EIA is advised</t>
    </r>
    <r>
      <rPr>
        <sz val="10"/>
        <rFont val="Arial"/>
        <family val="2"/>
      </rPr>
      <t xml:space="preserve">
</t>
    </r>
    <r>
      <rPr>
        <b/>
        <sz val="10"/>
        <rFont val="Arial"/>
        <family val="2"/>
      </rPr>
      <t xml:space="preserve">55 and above </t>
    </r>
    <r>
      <rPr>
        <sz val="10"/>
        <rFont val="Arial"/>
        <family val="2"/>
      </rPr>
      <t xml:space="preserve">  </t>
    </r>
    <r>
      <rPr>
        <b/>
        <sz val="10"/>
        <rFont val="Arial"/>
        <family val="2"/>
      </rPr>
      <t>An EIA is STRONGLY advised</t>
    </r>
  </si>
  <si>
    <t>The Equality and Diversity Team have been consulted regarding how client groups could be affected by the changes including the requirement of DSEOL011(not sure this is correct)</t>
  </si>
  <si>
    <r>
      <rPr>
        <sz val="12"/>
        <rFont val="Arial"/>
        <family val="2"/>
      </rPr>
      <t>This screening tool has been developed to assist you to make an initial assessment on the priority you may give to a proposal about, or review of a service, function, or policy in your area. It acts to indicate the likely impact this proposal could have on groups of people. Multiple proposals, or alternate options, can be run individually through this tool.  It should be completed by someone who has knowledge of both the issue and the employees who will be carrying out the work.</t>
    </r>
    <r>
      <rPr>
        <b/>
        <sz val="12"/>
        <rFont val="Arial"/>
        <family val="2"/>
      </rPr>
      <t xml:space="preserve"> [If you feel that there is likely to be a high impact then you can go straight to Stage 2 Document (Ensuring Legal Compliance)]                                                                                                                                                                                                                                                                                                                                                                                          </t>
    </r>
    <r>
      <rPr>
        <b/>
        <u/>
        <sz val="12"/>
        <rFont val="Arial"/>
        <family val="2"/>
      </rPr>
      <t>LEVEL OF IMPACT</t>
    </r>
    <r>
      <rPr>
        <b/>
        <sz val="12"/>
        <rFont val="Arial"/>
        <family val="2"/>
      </rPr>
      <t xml:space="preserve"> </t>
    </r>
    <r>
      <rPr>
        <sz val="12"/>
        <color indexed="10"/>
        <rFont val="Arial"/>
        <family val="2"/>
      </rPr>
      <t>Is an indication of the likely impact your proposal could have upon communities &amp;/or employees.</t>
    </r>
    <r>
      <rPr>
        <b/>
        <sz val="12"/>
        <rFont val="Arial"/>
        <family val="2"/>
      </rPr>
      <t xml:space="preserve">                                                                                                                                                                                </t>
    </r>
    <r>
      <rPr>
        <b/>
        <i/>
        <sz val="12"/>
        <rFont val="Arial"/>
        <family val="2"/>
      </rPr>
      <t>GREEN = low;  YELLOW = medium rising to - AMBER = high medium; RED = High;</t>
    </r>
    <r>
      <rPr>
        <sz val="12"/>
        <rFont val="Arial"/>
        <family val="2"/>
      </rPr>
      <t xml:space="preserve">                                                                                          </t>
    </r>
    <r>
      <rPr>
        <b/>
        <sz val="12"/>
        <rFont val="Arial"/>
        <family val="2"/>
      </rPr>
      <t xml:space="preserve">                                                                                </t>
    </r>
    <r>
      <rPr>
        <b/>
        <sz val="12"/>
        <color indexed="31"/>
        <rFont val="Arial"/>
        <family val="2"/>
      </rPr>
      <t xml:space="preserve">b </t>
    </r>
    <r>
      <rPr>
        <b/>
        <sz val="12"/>
        <rFont val="Arial"/>
        <family val="2"/>
      </rPr>
      <t xml:space="preserve">                                                                                                                                                                                                                 </t>
    </r>
    <r>
      <rPr>
        <b/>
        <u/>
        <sz val="12"/>
        <rFont val="Arial"/>
        <family val="2"/>
      </rPr>
      <t>RISK</t>
    </r>
    <r>
      <rPr>
        <b/>
        <sz val="12"/>
        <rFont val="Arial"/>
        <family val="2"/>
      </rPr>
      <t xml:space="preserve"> </t>
    </r>
    <r>
      <rPr>
        <sz val="12"/>
        <color indexed="10"/>
        <rFont val="Arial"/>
        <family val="2"/>
      </rPr>
      <t>This is an indication of the chance of not being able to mount a successful defence if challenged.</t>
    </r>
    <r>
      <rPr>
        <b/>
        <sz val="12"/>
        <rFont val="Arial"/>
        <family val="2"/>
      </rPr>
      <t xml:space="preserve">                                                                                                    </t>
    </r>
    <r>
      <rPr>
        <b/>
        <i/>
        <sz val="12"/>
        <rFont val="Arial"/>
        <family val="2"/>
      </rPr>
      <t>GREEN =low;  YELLOW = medium;   AMBER = high medium; RED = High;                                                                                                        NB</t>
    </r>
    <r>
      <rPr>
        <b/>
        <sz val="12"/>
        <color indexed="10"/>
        <rFont val="Arial"/>
        <family val="2"/>
      </rPr>
      <t>There is always a risk of challenge.</t>
    </r>
    <r>
      <rPr>
        <b/>
        <i/>
        <sz val="12"/>
        <color indexed="10"/>
        <rFont val="Arial"/>
        <family val="2"/>
      </rPr>
      <t xml:space="preserve"> A lack of evidence leads to a high score.</t>
    </r>
  </si>
  <si>
    <t>y</t>
  </si>
  <si>
    <t>n</t>
  </si>
  <si>
    <t xml:space="preserve">2 &amp; 7 Re-profile Assessment and Care Management workforce.  Provide the statutory assessment, review and financial assessment under community care legislation for all client groups. This is fundamentality a reduction in staffing however it is not anticipated a service reduction or activity. The aim will be to channel shift so some of the assessment function will be undertaken via on line transactions such as on line assessments. 
On-line assessment fits with the national agenda, but will not be for everyone.  Supported self-assessment can be assisted by carers, family, friends or other social care staff.
</t>
  </si>
  <si>
    <t>9. A reduction in current post titles (Social workers and other assessment and care management staff) and opportunities for re-alignment of posts (Community Assessment and Support Officers). 
10 &amp;11. This intervention is offered Kirklees wide. 
12. The main service users/client group requiring support from Adult Services are older people and people with disability (physical/mental health). 
13. Individuals requiring this support will still receive support and assessed for care needs and the move might help empower individuals and their carers about decisions.  It is anticipated this will allow high level activity which requires professional expertise of social workers to be more target and utilised effectively for those with most need.</t>
  </si>
  <si>
    <t>15. In 2011 the service made the first stage to re-align its assessment and support management function to provide an early intervention offer. This has had the effect of reducing the number of people going onto have a formal assessment by 30%. In addition to this assessment has been embedded into the Reablement service so through the introduction of alternatives to traditional services such as home care, increasing uptake of Direct Payments and enabling people to regain independence the service has improved assessment timescales and reduced the number of those needing on going statutory support. Performance data provides evidence of this and service user feedback. This next stage will be challenging given the anticipated demand from the Care Act implementation however to mitigate this the service will move to facilitating on line assessments for those who are self funding and require Care Accounts in the first phase and for those who will be eligible for support to utilise the enhanced early intervention offer to delay or reduce the need for support. 
17. The Equality and Diversity Team have been consulted regarding how the specific client group would be affected by the changes.  18.  Advice has been sought from the Equality and Diversity team regarding the potential implications for different groups of people protected under the Equality Act 2010 which has helped to inform our proposal. Advice has also been sought with regards to compliance with the public sector equality duty 2011. With respect to these duties,   It is not anticipated that this proposal will have a negative impact on the council’s ability to: Advance equality of opportunity because we will continue to ensure people have access to a range of means and to have their needs assessed, for example through on-line self-assessment, supported self-assessment and face-to-face assessment.</t>
  </si>
  <si>
    <r>
      <t xml:space="preserve">Have you taken specialist advice? (Legal, E&amp;D Team, etc.). </t>
    </r>
    <r>
      <rPr>
        <sz val="11"/>
        <color indexed="8"/>
        <rFont val="Arial"/>
        <family val="2"/>
      </rPr>
      <t xml:space="preserve"> If YES please state.</t>
    </r>
  </si>
  <si>
    <t>Sally Townend</t>
  </si>
  <si>
    <t>EXAD1 - Assessment &amp; Care Management</t>
  </si>
  <si>
    <t>Commissioning, Public Health and Adult Social Care</t>
  </si>
  <si>
    <t>Adult Social Care Services</t>
  </si>
  <si>
    <t>Lorraine Andrew</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</si>
</sst>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b/>
      <sz val="10"/>
      <name val="Arial"/>
      <family val="2"/>
    </font>
    <font>
      <b/>
      <sz val="12"/>
      <name val="Arial"/>
      <family val="2"/>
    </font>
    <font>
      <sz val="8"/>
      <name val="Arial"/>
      <family val="2"/>
    </font>
    <font>
      <b/>
      <sz val="16"/>
      <color indexed="12"/>
      <name val="Arial"/>
      <family val="2"/>
    </font>
    <font>
      <b/>
      <sz val="16"/>
      <name val="Arial"/>
      <family val="2"/>
    </font>
    <font>
      <b/>
      <sz val="10"/>
      <color indexed="8"/>
      <name val="Arial"/>
      <family val="2"/>
    </font>
    <font>
      <b/>
      <sz val="12"/>
      <color indexed="8"/>
      <name val="Arial"/>
      <family val="2"/>
    </font>
    <font>
      <sz val="12"/>
      <color indexed="8"/>
      <name val="Arial"/>
      <family val="2"/>
    </font>
    <font>
      <b/>
      <sz val="14"/>
      <name val="Arial"/>
      <family val="2"/>
    </font>
    <font>
      <sz val="12"/>
      <color indexed="9"/>
      <name val="Arial"/>
      <family val="2"/>
    </font>
    <font>
      <b/>
      <sz val="12"/>
      <color indexed="10"/>
      <name val="Arial"/>
      <family val="2"/>
    </font>
    <font>
      <b/>
      <sz val="11"/>
      <color indexed="8"/>
      <name val="Arial"/>
      <family val="2"/>
    </font>
    <font>
      <sz val="11"/>
      <name val="Arial"/>
      <family val="2"/>
    </font>
    <font>
      <sz val="11"/>
      <color indexed="8"/>
      <name val="Arial"/>
      <family val="2"/>
    </font>
    <font>
      <b/>
      <sz val="11"/>
      <name val="Arial"/>
      <family val="2"/>
    </font>
    <font>
      <b/>
      <i/>
      <sz val="11"/>
      <color indexed="8"/>
      <name val="Arial"/>
      <family val="2"/>
    </font>
    <font>
      <sz val="10"/>
      <name val="Arial"/>
      <family val="2"/>
    </font>
    <font>
      <sz val="12"/>
      <name val="Arial"/>
      <family val="2"/>
    </font>
    <font>
      <b/>
      <sz val="12"/>
      <color indexed="31"/>
      <name val="Arial"/>
      <family val="2"/>
    </font>
    <font>
      <b/>
      <u/>
      <sz val="11"/>
      <name val="Arial"/>
      <family val="2"/>
    </font>
    <font>
      <b/>
      <u/>
      <sz val="12"/>
      <color indexed="8"/>
      <name val="Arial"/>
      <family val="2"/>
    </font>
    <font>
      <b/>
      <sz val="11"/>
      <color indexed="10"/>
      <name val="Arial"/>
      <family val="2"/>
    </font>
    <font>
      <b/>
      <sz val="10"/>
      <color indexed="10"/>
      <name val="Arial"/>
      <family val="2"/>
    </font>
    <font>
      <b/>
      <u/>
      <sz val="11"/>
      <color indexed="8"/>
      <name val="Arial"/>
      <family val="2"/>
    </font>
    <font>
      <b/>
      <i/>
      <sz val="12"/>
      <name val="Arial"/>
      <family val="2"/>
    </font>
    <font>
      <sz val="12"/>
      <color indexed="10"/>
      <name val="Arial"/>
      <family val="2"/>
    </font>
    <font>
      <b/>
      <u/>
      <sz val="12"/>
      <name val="Arial"/>
      <family val="2"/>
    </font>
    <font>
      <b/>
      <i/>
      <sz val="12"/>
      <color indexed="10"/>
      <name val="Arial"/>
      <family val="2"/>
    </font>
    <font>
      <u/>
      <sz val="11"/>
      <color indexed="30"/>
      <name val="Arial"/>
      <family val="2"/>
    </font>
    <font>
      <b/>
      <sz val="20"/>
      <color indexed="8"/>
      <name val="Arial"/>
      <family val="2"/>
    </font>
    <font>
      <b/>
      <sz val="20"/>
      <name val="Arial"/>
      <family val="2"/>
    </font>
    <font>
      <sz val="20"/>
      <name val="Arial"/>
      <family val="2"/>
    </font>
    <font>
      <sz val="10"/>
      <color indexed="9"/>
      <name val="Arial"/>
      <family val="2"/>
    </font>
    <font>
      <b/>
      <sz val="12"/>
      <color indexed="9"/>
      <name val="Arial"/>
      <family val="2"/>
    </font>
    <font>
      <b/>
      <sz val="20"/>
      <color indexed="9"/>
      <name val="Arial"/>
      <family val="2"/>
    </font>
    <font>
      <sz val="20"/>
      <color indexed="9"/>
      <name val="Arial"/>
      <family val="2"/>
    </font>
    <font>
      <sz val="11"/>
      <color indexed="9"/>
      <name val="Arial"/>
      <family val="2"/>
    </font>
    <font>
      <b/>
      <sz val="11"/>
      <color indexed="9"/>
      <name val="Arial"/>
      <family val="2"/>
    </font>
  </fonts>
  <fills count="8">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2" borderId="0"/>
  </cellStyleXfs>
  <cellXfs count="125">
    <xf numFmtId="0" fontId="0" fillId="2" borderId="0" xfId="0"/>
    <xf numFmtId="0" fontId="0" fillId="0" borderId="0" xfId="0" applyFill="1"/>
    <xf numFmtId="0" fontId="8" fillId="0" borderId="0" xfId="0" applyFont="1" applyFill="1"/>
    <xf numFmtId="0" fontId="6" fillId="0" borderId="0" xfId="0" applyFont="1" applyFill="1" applyAlignment="1">
      <alignment horizontal="center"/>
    </xf>
    <xf numFmtId="49" fontId="8" fillId="0" borderId="0" xfId="0" applyNumberFormat="1" applyFont="1" applyFill="1"/>
    <xf numFmtId="0" fontId="7" fillId="0" borderId="0" xfId="0" applyFont="1" applyFill="1" applyAlignment="1">
      <alignment horizontal="center"/>
    </xf>
    <xf numFmtId="0" fontId="1" fillId="0" borderId="0" xfId="0" applyFont="1" applyFill="1"/>
    <xf numFmtId="0" fontId="10" fillId="0" borderId="0" xfId="0" applyFont="1" applyFill="1"/>
    <xf numFmtId="0" fontId="13" fillId="0" borderId="0" xfId="0" applyFont="1" applyFill="1"/>
    <xf numFmtId="0" fontId="0" fillId="0" borderId="0" xfId="0" applyFill="1" applyAlignment="1">
      <alignment vertical="center" wrapText="1"/>
    </xf>
    <xf numFmtId="0" fontId="0" fillId="3" borderId="0" xfId="0" applyFill="1"/>
    <xf numFmtId="0" fontId="2" fillId="3" borderId="0" xfId="0" applyFont="1" applyFill="1" applyAlignment="1"/>
    <xf numFmtId="0" fontId="0" fillId="3" borderId="0" xfId="0" applyFill="1" applyAlignment="1">
      <alignment vertical="center" wrapText="1"/>
    </xf>
    <xf numFmtId="0" fontId="13" fillId="3" borderId="0" xfId="0" applyFont="1" applyFill="1" applyAlignment="1">
      <alignment vertical="center" wrapText="1"/>
    </xf>
    <xf numFmtId="0" fontId="2" fillId="3" borderId="0" xfId="0" applyFont="1" applyFill="1" applyBorder="1" applyAlignment="1">
      <alignment horizontal="left" vertical="top" wrapText="1"/>
    </xf>
    <xf numFmtId="0" fontId="13" fillId="0" borderId="0" xfId="0" applyFont="1" applyFill="1" applyAlignment="1">
      <alignment vertical="center"/>
    </xf>
    <xf numFmtId="0" fontId="15" fillId="3" borderId="0" xfId="0" applyFont="1" applyFill="1" applyAlignment="1">
      <alignment vertical="center"/>
    </xf>
    <xf numFmtId="0" fontId="0" fillId="3" borderId="1" xfId="0" applyFill="1" applyBorder="1" applyAlignment="1"/>
    <xf numFmtId="0" fontId="7" fillId="4" borderId="2" xfId="0" applyFont="1" applyFill="1" applyBorder="1" applyAlignment="1">
      <alignment horizontal="center" vertical="center" wrapText="1"/>
    </xf>
    <xf numFmtId="0" fontId="11"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22" fillId="4" borderId="4" xfId="0" applyFont="1" applyFill="1" applyBorder="1" applyAlignment="1">
      <alignment horizontal="center" vertical="center" wrapText="1"/>
    </xf>
    <xf numFmtId="0" fontId="12" fillId="3" borderId="5" xfId="0" applyFont="1" applyFill="1" applyBorder="1" applyAlignment="1">
      <alignment vertical="center" wrapText="1"/>
    </xf>
    <xf numFmtId="0" fontId="12" fillId="3" borderId="6" xfId="0" applyFont="1" applyFill="1" applyBorder="1" applyAlignment="1">
      <alignment vertical="center" wrapText="1"/>
    </xf>
    <xf numFmtId="0" fontId="12" fillId="3" borderId="7" xfId="0" applyFont="1" applyFill="1" applyBorder="1" applyAlignment="1">
      <alignment vertical="center" wrapText="1"/>
    </xf>
    <xf numFmtId="0" fontId="22" fillId="4" borderId="8" xfId="0" applyFont="1" applyFill="1" applyBorder="1" applyAlignment="1">
      <alignment horizontal="center" vertical="center" wrapText="1"/>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4"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vertical="center" wrapText="1"/>
    </xf>
    <xf numFmtId="0" fontId="16" fillId="3" borderId="16" xfId="0" applyFont="1" applyFill="1" applyBorder="1" applyAlignment="1">
      <alignment vertical="center"/>
    </xf>
    <xf numFmtId="0" fontId="2" fillId="3" borderId="1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4" borderId="12" xfId="0" applyFont="1" applyFill="1" applyBorder="1" applyAlignment="1" applyProtection="1">
      <alignment vertical="center" wrapText="1"/>
      <protection locked="0"/>
    </xf>
    <xf numFmtId="0" fontId="18" fillId="3" borderId="0" xfId="0" applyFont="1" applyFill="1" applyBorder="1" applyAlignment="1" applyProtection="1">
      <alignment vertical="center" wrapText="1"/>
      <protection locked="0"/>
    </xf>
    <xf numFmtId="0" fontId="2" fillId="5" borderId="18" xfId="0" applyFont="1" applyFill="1" applyBorder="1" applyAlignment="1" applyProtection="1">
      <alignment vertical="center" wrapText="1"/>
      <protection locked="0"/>
    </xf>
    <xf numFmtId="0" fontId="18" fillId="5" borderId="18" xfId="0" applyFont="1" applyFill="1" applyBorder="1" applyAlignment="1" applyProtection="1">
      <alignment vertical="center" wrapText="1"/>
      <protection locked="0"/>
    </xf>
    <xf numFmtId="0" fontId="2" fillId="4" borderId="18" xfId="0" applyFont="1" applyFill="1" applyBorder="1" applyAlignment="1" applyProtection="1">
      <alignment vertical="center" wrapText="1"/>
      <protection locked="0"/>
    </xf>
    <xf numFmtId="0" fontId="12" fillId="3" borderId="19" xfId="0" applyFont="1" applyFill="1" applyBorder="1" applyAlignment="1" applyProtection="1">
      <alignment horizontal="center" vertical="center"/>
      <protection locked="0"/>
    </xf>
    <xf numFmtId="0" fontId="7" fillId="3" borderId="7" xfId="0" applyFont="1" applyFill="1" applyBorder="1" applyAlignment="1">
      <alignment vertical="center" wrapText="1"/>
    </xf>
    <xf numFmtId="0" fontId="6" fillId="4" borderId="2" xfId="0" applyFont="1" applyFill="1" applyBorder="1" applyAlignment="1">
      <alignment horizontal="center" vertical="center" wrapText="1"/>
    </xf>
    <xf numFmtId="49" fontId="7" fillId="3" borderId="19" xfId="0" applyNumberFormat="1" applyFont="1" applyFill="1" applyBorder="1" applyAlignment="1" applyProtection="1">
      <alignment horizontal="center" vertical="center"/>
      <protection locked="0"/>
    </xf>
    <xf numFmtId="49" fontId="7" fillId="3" borderId="20" xfId="0" applyNumberFormat="1" applyFont="1" applyFill="1" applyBorder="1" applyAlignment="1" applyProtection="1">
      <alignment horizontal="center" vertical="center"/>
      <protection locked="0"/>
    </xf>
    <xf numFmtId="49" fontId="7" fillId="3" borderId="21" xfId="0" applyNumberFormat="1" applyFont="1" applyFill="1" applyBorder="1" applyAlignment="1" applyProtection="1">
      <alignment horizontal="center" vertical="center"/>
      <protection locked="0"/>
    </xf>
    <xf numFmtId="49" fontId="7" fillId="3" borderId="22" xfId="0" applyNumberFormat="1"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49" fontId="7" fillId="3" borderId="23" xfId="0" applyNumberFormat="1" applyFont="1" applyFill="1" applyBorder="1" applyAlignment="1" applyProtection="1">
      <alignment horizontal="center" vertical="center"/>
      <protection locked="0"/>
    </xf>
    <xf numFmtId="0" fontId="6" fillId="5" borderId="0" xfId="0" applyFont="1" applyFill="1" applyAlignment="1">
      <alignment horizontal="center"/>
    </xf>
    <xf numFmtId="0" fontId="8" fillId="5" borderId="0" xfId="0" applyFont="1" applyFill="1"/>
    <xf numFmtId="0" fontId="1" fillId="5" borderId="0" xfId="0" applyFont="1" applyFill="1"/>
    <xf numFmtId="0" fontId="17" fillId="3" borderId="0" xfId="0" applyFont="1" applyFill="1" applyBorder="1" applyAlignment="1">
      <alignment wrapText="1"/>
    </xf>
    <xf numFmtId="0" fontId="2" fillId="3" borderId="0" xfId="0" applyFont="1" applyFill="1" applyBorder="1" applyAlignment="1">
      <alignment horizontal="left" wrapText="1"/>
    </xf>
    <xf numFmtId="0" fontId="11" fillId="3" borderId="0" xfId="0" applyFont="1" applyFill="1" applyBorder="1" applyAlignment="1">
      <alignment horizontal="left" wrapText="1"/>
    </xf>
    <xf numFmtId="0" fontId="30" fillId="3" borderId="0" xfId="0" applyFont="1" applyFill="1" applyAlignment="1">
      <alignment horizontal="center"/>
    </xf>
    <xf numFmtId="1" fontId="31" fillId="3" borderId="12" xfId="0" applyNumberFormat="1" applyFont="1" applyFill="1" applyBorder="1" applyAlignment="1">
      <alignment horizontal="center" vertical="center" wrapText="1"/>
    </xf>
    <xf numFmtId="0" fontId="32" fillId="3" borderId="0" xfId="0" applyFont="1" applyFill="1"/>
    <xf numFmtId="0" fontId="32" fillId="0" borderId="0" xfId="0" applyFont="1" applyFill="1"/>
    <xf numFmtId="49" fontId="12" fillId="4" borderId="24" xfId="0" applyNumberFormat="1" applyFont="1" applyFill="1" applyBorder="1" applyAlignment="1" applyProtection="1">
      <alignment horizontal="center"/>
      <protection locked="0"/>
    </xf>
    <xf numFmtId="0" fontId="12" fillId="4" borderId="23"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49" fontId="7" fillId="3" borderId="25" xfId="0" applyNumberFormat="1" applyFont="1" applyFill="1" applyBorder="1" applyAlignment="1" applyProtection="1">
      <alignment horizontal="center" vertical="center"/>
      <protection locked="0"/>
    </xf>
    <xf numFmtId="0" fontId="7" fillId="3" borderId="25" xfId="0" applyNumberFormat="1" applyFont="1" applyFill="1" applyBorder="1" applyAlignment="1" applyProtection="1">
      <alignment horizontal="center" vertical="center"/>
      <protection locked="0"/>
    </xf>
    <xf numFmtId="0" fontId="33" fillId="0" borderId="0" xfId="0" applyFont="1" applyFill="1" applyBorder="1" applyAlignment="1" applyProtection="1">
      <protection hidden="1"/>
    </xf>
    <xf numFmtId="0" fontId="33" fillId="0" borderId="0" xfId="0" applyFont="1" applyFill="1" applyProtection="1">
      <protection hidden="1"/>
    </xf>
    <xf numFmtId="0" fontId="34" fillId="0" borderId="0" xfId="0" applyFont="1" applyFill="1" applyBorder="1" applyAlignment="1" applyProtection="1">
      <alignment vertical="top" wrapText="1"/>
      <protection hidden="1"/>
    </xf>
    <xf numFmtId="0" fontId="33" fillId="0" borderId="0" xfId="0" applyFont="1" applyFill="1" applyAlignment="1" applyProtection="1">
      <alignment vertical="center" wrapText="1"/>
      <protection hidden="1"/>
    </xf>
    <xf numFmtId="0" fontId="35" fillId="0" borderId="0" xfId="0" applyFont="1" applyFill="1" applyProtection="1">
      <protection hidden="1"/>
    </xf>
    <xf numFmtId="0" fontId="36" fillId="0" borderId="0" xfId="0" applyFont="1" applyFill="1" applyProtection="1">
      <protection hidden="1"/>
    </xf>
    <xf numFmtId="0" fontId="10" fillId="0" borderId="8" xfId="0" applyFont="1" applyFill="1" applyBorder="1" applyProtection="1">
      <protection hidden="1"/>
    </xf>
    <xf numFmtId="0" fontId="33" fillId="0" borderId="26" xfId="0" applyFont="1" applyFill="1" applyBorder="1" applyProtection="1">
      <protection hidden="1"/>
    </xf>
    <xf numFmtId="0" fontId="37" fillId="0" borderId="0" xfId="0" applyFont="1" applyFill="1" applyBorder="1" applyAlignment="1" applyProtection="1">
      <alignment vertical="center"/>
      <protection hidden="1"/>
    </xf>
    <xf numFmtId="0" fontId="37" fillId="0" borderId="27" xfId="0" applyFont="1" applyFill="1" applyBorder="1" applyAlignment="1" applyProtection="1">
      <alignment vertical="center"/>
      <protection hidden="1"/>
    </xf>
    <xf numFmtId="0" fontId="37" fillId="0" borderId="6" xfId="0" applyFont="1" applyFill="1" applyBorder="1" applyAlignment="1" applyProtection="1">
      <alignment vertical="center"/>
      <protection hidden="1"/>
    </xf>
    <xf numFmtId="0" fontId="37" fillId="0" borderId="28" xfId="0" applyFont="1" applyFill="1" applyBorder="1" applyAlignment="1" applyProtection="1">
      <alignment vertical="center"/>
      <protection hidden="1"/>
    </xf>
    <xf numFmtId="0" fontId="37" fillId="0" borderId="8" xfId="0" applyFont="1" applyFill="1" applyBorder="1" applyProtection="1">
      <protection hidden="1"/>
    </xf>
    <xf numFmtId="0" fontId="37" fillId="0" borderId="26" xfId="0" applyFont="1" applyFill="1" applyBorder="1" applyProtection="1">
      <protection hidden="1"/>
    </xf>
    <xf numFmtId="0" fontId="37" fillId="0" borderId="5" xfId="0" applyFont="1" applyFill="1" applyBorder="1" applyProtection="1">
      <protection hidden="1"/>
    </xf>
    <xf numFmtId="0" fontId="37" fillId="0" borderId="29" xfId="0" applyFont="1" applyFill="1" applyBorder="1" applyProtection="1">
      <protection hidden="1"/>
    </xf>
    <xf numFmtId="0" fontId="37" fillId="0" borderId="0" xfId="0" applyFont="1" applyFill="1" applyBorder="1" applyProtection="1">
      <protection hidden="1"/>
    </xf>
    <xf numFmtId="0" fontId="37" fillId="0" borderId="27" xfId="0" applyFont="1" applyFill="1" applyBorder="1" applyProtection="1">
      <protection hidden="1"/>
    </xf>
    <xf numFmtId="0" fontId="37" fillId="0" borderId="6" xfId="0" applyFont="1" applyFill="1" applyBorder="1" applyProtection="1">
      <protection hidden="1"/>
    </xf>
    <xf numFmtId="0" fontId="37" fillId="0" borderId="28" xfId="0" applyFont="1" applyFill="1" applyBorder="1" applyProtection="1">
      <protection hidden="1"/>
    </xf>
    <xf numFmtId="0" fontId="37" fillId="0" borderId="7" xfId="0" applyFont="1" applyFill="1" applyBorder="1" applyProtection="1">
      <protection hidden="1"/>
    </xf>
    <xf numFmtId="0" fontId="37" fillId="0" borderId="30" xfId="0" applyFont="1" applyFill="1" applyBorder="1" applyProtection="1">
      <protection hidden="1"/>
    </xf>
    <xf numFmtId="0" fontId="38" fillId="0" borderId="8" xfId="0" applyFont="1" applyFill="1" applyBorder="1" applyAlignment="1" applyProtection="1">
      <alignment horizontal="right"/>
      <protection hidden="1"/>
    </xf>
    <xf numFmtId="0" fontId="38" fillId="0" borderId="5" xfId="0" applyFont="1" applyFill="1" applyBorder="1" applyAlignment="1" applyProtection="1">
      <alignment horizontal="right"/>
      <protection hidden="1"/>
    </xf>
    <xf numFmtId="0" fontId="37" fillId="0" borderId="1" xfId="0" applyFont="1" applyFill="1" applyBorder="1" applyProtection="1">
      <protection hidden="1"/>
    </xf>
    <xf numFmtId="0" fontId="37" fillId="0" borderId="31" xfId="0" applyFont="1" applyFill="1" applyBorder="1" applyProtection="1">
      <protection hidden="1"/>
    </xf>
    <xf numFmtId="0" fontId="10" fillId="0" borderId="0" xfId="0" applyFont="1" applyFill="1" applyProtection="1">
      <protection hidden="1"/>
    </xf>
    <xf numFmtId="0" fontId="34" fillId="0" borderId="0" xfId="0" applyFont="1" applyFill="1" applyProtection="1">
      <protection hidden="1"/>
    </xf>
    <xf numFmtId="0" fontId="34" fillId="0" borderId="0" xfId="0" applyFont="1" applyFill="1" applyAlignment="1" applyProtection="1">
      <alignment horizontal="right"/>
      <protection hidden="1"/>
    </xf>
    <xf numFmtId="0" fontId="9" fillId="4" borderId="3" xfId="0" applyFont="1" applyFill="1" applyBorder="1" applyAlignment="1">
      <alignment horizontal="center" vertical="center"/>
    </xf>
    <xf numFmtId="49" fontId="17" fillId="4" borderId="3" xfId="0" applyNumberFormat="1" applyFont="1" applyFill="1" applyBorder="1" applyAlignment="1" applyProtection="1">
      <alignment horizontal="left" vertical="center" wrapText="1"/>
      <protection locked="0"/>
    </xf>
    <xf numFmtId="0" fontId="23" fillId="3" borderId="32" xfId="0" applyFont="1" applyFill="1" applyBorder="1" applyAlignment="1" applyProtection="1">
      <alignment horizontal="left" vertical="center" wrapText="1"/>
      <protection locked="0"/>
    </xf>
    <xf numFmtId="0" fontId="17" fillId="4" borderId="3" xfId="0" applyFont="1" applyFill="1" applyBorder="1" applyAlignment="1" applyProtection="1">
      <alignment horizontal="left" vertical="center" wrapText="1"/>
      <protection locked="0"/>
    </xf>
    <xf numFmtId="14" fontId="18" fillId="5" borderId="18" xfId="0" applyNumberFormat="1" applyFont="1" applyFill="1" applyBorder="1" applyAlignment="1" applyProtection="1">
      <alignment horizontal="left" vertical="center" wrapText="1"/>
      <protection locked="0"/>
    </xf>
    <xf numFmtId="0" fontId="4" fillId="4" borderId="2" xfId="0" applyFont="1" applyFill="1" applyBorder="1" applyAlignment="1">
      <alignment horizontal="center" vertical="top"/>
    </xf>
    <xf numFmtId="0" fontId="4" fillId="4" borderId="8" xfId="0" applyFont="1" applyFill="1" applyBorder="1" applyAlignment="1">
      <alignment horizontal="center" vertical="top"/>
    </xf>
    <xf numFmtId="0" fontId="4" fillId="4" borderId="26" xfId="0" applyFont="1" applyFill="1" applyBorder="1" applyAlignment="1">
      <alignment horizontal="center" vertical="top"/>
    </xf>
    <xf numFmtId="0" fontId="15" fillId="6" borderId="33" xfId="0" applyFont="1" applyFill="1" applyBorder="1" applyAlignment="1">
      <alignment horizontal="left" vertical="center" wrapText="1"/>
    </xf>
    <xf numFmtId="0" fontId="15" fillId="6" borderId="34"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7" fillId="7" borderId="33" xfId="0" applyFont="1" applyFill="1" applyBorder="1" applyAlignment="1">
      <alignment horizontal="left" vertical="center" wrapText="1"/>
    </xf>
    <xf numFmtId="0" fontId="7" fillId="7" borderId="34" xfId="0" applyFont="1" applyFill="1" applyBorder="1" applyAlignment="1">
      <alignment horizontal="left" vertical="center" wrapText="1"/>
    </xf>
    <xf numFmtId="0" fontId="7" fillId="7" borderId="1" xfId="0" applyFont="1" applyFill="1" applyBorder="1" applyAlignment="1">
      <alignment horizontal="left" vertical="center" wrapText="1"/>
    </xf>
    <xf numFmtId="0" fontId="7" fillId="7" borderId="31" xfId="0" applyFont="1" applyFill="1" applyBorder="1" applyAlignment="1">
      <alignment horizontal="left" vertical="center" wrapText="1"/>
    </xf>
    <xf numFmtId="0" fontId="7" fillId="0" borderId="24" xfId="0" applyFont="1" applyFill="1" applyBorder="1" applyAlignment="1">
      <alignment horizontal="center"/>
    </xf>
    <xf numFmtId="0" fontId="7" fillId="0" borderId="23" xfId="0" applyFont="1" applyFill="1" applyBorder="1" applyAlignment="1">
      <alignment horizontal="center"/>
    </xf>
    <xf numFmtId="0" fontId="6" fillId="0" borderId="24" xfId="0" applyFont="1" applyFill="1" applyBorder="1" applyAlignment="1">
      <alignment horizontal="center"/>
    </xf>
    <xf numFmtId="0" fontId="6" fillId="0" borderId="23" xfId="0" applyFont="1" applyFill="1" applyBorder="1" applyAlignment="1">
      <alignment horizontal="center"/>
    </xf>
    <xf numFmtId="0" fontId="17" fillId="3" borderId="35" xfId="0" applyFont="1" applyFill="1" applyBorder="1" applyAlignment="1" applyProtection="1">
      <alignment horizontal="left" vertical="center" wrapText="1"/>
      <protection locked="0"/>
    </xf>
    <xf numFmtId="0" fontId="0" fillId="2" borderId="36" xfId="0" applyBorder="1" applyAlignment="1">
      <alignment horizontal="left" vertical="center" wrapText="1"/>
    </xf>
    <xf numFmtId="0" fontId="0" fillId="2" borderId="37" xfId="0" applyBorder="1" applyAlignment="1">
      <alignment horizontal="left" vertical="center" wrapText="1"/>
    </xf>
    <xf numFmtId="0" fontId="17" fillId="3" borderId="38" xfId="0" applyFont="1" applyFill="1" applyBorder="1" applyAlignment="1" applyProtection="1">
      <alignment horizontal="left" vertical="center" wrapText="1"/>
      <protection locked="0"/>
    </xf>
    <xf numFmtId="0" fontId="0" fillId="2" borderId="39" xfId="0" applyBorder="1"/>
    <xf numFmtId="0" fontId="0" fillId="2" borderId="40" xfId="0" applyBorder="1"/>
    <xf numFmtId="0" fontId="17" fillId="3" borderId="36" xfId="0" applyFont="1" applyFill="1" applyBorder="1" applyAlignment="1" applyProtection="1">
      <alignment horizontal="left" vertical="center" wrapText="1"/>
      <protection locked="0"/>
    </xf>
    <xf numFmtId="0" fontId="17" fillId="3" borderId="37" xfId="0" applyFont="1" applyFill="1" applyBorder="1" applyAlignment="1" applyProtection="1">
      <alignment horizontal="left" vertical="center" wrapText="1"/>
      <protection locked="0"/>
    </xf>
    <xf numFmtId="0" fontId="2" fillId="3" borderId="2"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6"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40</xdr:row>
      <xdr:rowOff>266700</xdr:rowOff>
    </xdr:from>
    <xdr:to>
      <xdr:col>0</xdr:col>
      <xdr:colOff>716280</xdr:colOff>
      <xdr:row>41</xdr:row>
      <xdr:rowOff>381001</xdr:rowOff>
    </xdr:to>
    <xdr:pic>
      <xdr:nvPicPr>
        <xdr:cNvPr id="1025" name="il_fi" descr="http://www.talis.com/source/blog/http:/www.talis.com/source/blog/images/Stop.jpeg"/>
        <xdr:cNvPicPr>
          <a:picLocks noChangeAspect="1" noChangeArrowheads="1"/>
        </xdr:cNvPicPr>
      </xdr:nvPicPr>
      <xdr:blipFill>
        <a:blip xmlns:r="http://schemas.openxmlformats.org/officeDocument/2006/relationships" r:embed="rId1" cstate="print"/>
        <a:srcRect/>
        <a:stretch>
          <a:fillRect/>
        </a:stretch>
      </xdr:blipFill>
      <xdr:spPr bwMode="auto">
        <a:xfrm>
          <a:off x="91440" y="19042380"/>
          <a:ext cx="624840" cy="632460"/>
        </a:xfrm>
        <a:prstGeom prst="rect">
          <a:avLst/>
        </a:prstGeom>
        <a:noFill/>
        <a:ln w="9525">
          <a:noFill/>
          <a:miter lim="800000"/>
          <a:headEnd/>
          <a:tailEnd/>
        </a:ln>
      </xdr:spPr>
    </xdr:pic>
    <xdr:clientData/>
  </xdr:twoCellAnchor>
  <xdr:twoCellAnchor editAs="oneCell">
    <xdr:from>
      <xdr:col>0</xdr:col>
      <xdr:colOff>83820</xdr:colOff>
      <xdr:row>42</xdr:row>
      <xdr:rowOff>99060</xdr:rowOff>
    </xdr:from>
    <xdr:to>
      <xdr:col>0</xdr:col>
      <xdr:colOff>731520</xdr:colOff>
      <xdr:row>43</xdr:row>
      <xdr:rowOff>365760</xdr:rowOff>
    </xdr:to>
    <xdr:pic>
      <xdr:nvPicPr>
        <xdr:cNvPr id="1026" name="il_fi" descr="http://www.go-drivingschool.com/go%20signlarge.gif"/>
        <xdr:cNvPicPr>
          <a:picLocks noChangeAspect="1" noChangeArrowheads="1"/>
        </xdr:cNvPicPr>
      </xdr:nvPicPr>
      <xdr:blipFill>
        <a:blip xmlns:r="http://schemas.openxmlformats.org/officeDocument/2006/relationships" r:embed="rId2" cstate="print"/>
        <a:srcRect/>
        <a:stretch>
          <a:fillRect/>
        </a:stretch>
      </xdr:blipFill>
      <xdr:spPr bwMode="auto">
        <a:xfrm>
          <a:off x="83820" y="20048220"/>
          <a:ext cx="647700" cy="6553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view="pageLayout" zoomScaleNormal="75" zoomScaleSheetLayoutView="100" workbookViewId="0">
      <selection activeCell="A2" sqref="A2"/>
    </sheetView>
  </sheetViews>
  <sheetFormatPr defaultColWidth="0" defaultRowHeight="12.75" x14ac:dyDescent="0.2"/>
  <cols>
    <col min="1" max="1" width="11.42578125" style="1" customWidth="1"/>
    <col min="2" max="2" width="47" style="1" customWidth="1"/>
    <col min="3" max="3" width="9" style="1" customWidth="1"/>
    <col min="4" max="4" width="64.5703125" style="1" customWidth="1"/>
    <col min="5" max="5" width="2.5703125" style="66" hidden="1" customWidth="1"/>
    <col min="6" max="6" width="2.42578125" style="66" hidden="1" customWidth="1"/>
    <col min="7" max="7" width="3" style="66" hidden="1" customWidth="1"/>
    <col min="8" max="8" width="4.5703125" style="1" hidden="1" customWidth="1"/>
    <col min="9" max="16384" width="9.140625" style="1" hidden="1"/>
  </cols>
  <sheetData>
    <row r="1" spans="1:7" ht="21.75" customHeight="1" thickBot="1" x14ac:dyDescent="0.25">
      <c r="A1" s="10"/>
      <c r="B1" s="99" t="s">
        <v>33</v>
      </c>
      <c r="C1" s="100"/>
      <c r="D1" s="101"/>
      <c r="E1" s="65"/>
    </row>
    <row r="2" spans="1:7" ht="185.25" customHeight="1" thickBot="1" x14ac:dyDescent="0.25">
      <c r="A2" s="10"/>
      <c r="B2" s="122" t="s">
        <v>44</v>
      </c>
      <c r="C2" s="123"/>
      <c r="D2" s="124"/>
      <c r="E2" s="67"/>
    </row>
    <row r="3" spans="1:7" ht="9.75" customHeight="1" thickBot="1" x14ac:dyDescent="0.25">
      <c r="A3" s="10"/>
      <c r="B3" s="14"/>
      <c r="C3" s="14"/>
      <c r="D3" s="14"/>
      <c r="E3" s="67"/>
    </row>
    <row r="4" spans="1:7" ht="19.5" customHeight="1" thickBot="1" x14ac:dyDescent="0.25">
      <c r="A4" s="10"/>
      <c r="B4" s="36" t="s">
        <v>15</v>
      </c>
      <c r="C4" s="37"/>
      <c r="D4" s="36" t="s">
        <v>16</v>
      </c>
      <c r="E4" s="67"/>
    </row>
    <row r="5" spans="1:7" ht="32.25" thickBot="1" x14ac:dyDescent="0.25">
      <c r="A5" s="10"/>
      <c r="B5" s="38" t="s">
        <v>53</v>
      </c>
      <c r="C5" s="37"/>
      <c r="D5" s="39" t="s">
        <v>54</v>
      </c>
      <c r="E5" s="67"/>
    </row>
    <row r="6" spans="1:7" ht="15.75" customHeight="1" thickBot="1" x14ac:dyDescent="0.25">
      <c r="A6" s="10"/>
      <c r="B6" s="40" t="s">
        <v>17</v>
      </c>
      <c r="C6" s="37"/>
      <c r="D6" s="40" t="s">
        <v>18</v>
      </c>
      <c r="E6" s="67"/>
    </row>
    <row r="7" spans="1:7" ht="23.25" customHeight="1" thickBot="1" x14ac:dyDescent="0.25">
      <c r="A7" s="10"/>
      <c r="B7" s="39" t="s">
        <v>51</v>
      </c>
      <c r="C7" s="37"/>
      <c r="D7" s="39" t="s">
        <v>52</v>
      </c>
      <c r="E7" s="67"/>
    </row>
    <row r="8" spans="1:7" ht="32.25" customHeight="1" thickBot="1" x14ac:dyDescent="0.25">
      <c r="A8" s="10"/>
      <c r="B8" s="40" t="s">
        <v>19</v>
      </c>
      <c r="C8" s="37"/>
      <c r="D8" s="40" t="s">
        <v>20</v>
      </c>
      <c r="E8" s="67"/>
    </row>
    <row r="9" spans="1:7" ht="27.75" customHeight="1" thickBot="1" x14ac:dyDescent="0.25">
      <c r="A9" s="10"/>
      <c r="B9" s="38" t="s">
        <v>55</v>
      </c>
      <c r="C9" s="37"/>
      <c r="D9" s="98">
        <v>42755</v>
      </c>
      <c r="E9" s="67"/>
    </row>
    <row r="10" spans="1:7" ht="9" customHeight="1" x14ac:dyDescent="0.25">
      <c r="A10" s="10"/>
      <c r="B10" s="11"/>
      <c r="C10" s="11"/>
      <c r="D10" s="11"/>
    </row>
    <row r="11" spans="1:7" ht="99.75" customHeight="1" thickBot="1" x14ac:dyDescent="0.3">
      <c r="A11" s="10"/>
      <c r="B11" s="53" t="s">
        <v>42</v>
      </c>
      <c r="C11" s="17"/>
      <c r="D11" s="54" t="s">
        <v>40</v>
      </c>
    </row>
    <row r="12" spans="1:7" s="9" customFormat="1" ht="30.75" customHeight="1" thickBot="1" x14ac:dyDescent="0.3">
      <c r="A12" s="12"/>
      <c r="B12" s="34" t="s">
        <v>14</v>
      </c>
      <c r="C12" s="35" t="s">
        <v>21</v>
      </c>
      <c r="D12" s="55"/>
      <c r="E12" s="68"/>
      <c r="F12" s="68"/>
      <c r="G12" s="68"/>
    </row>
    <row r="13" spans="1:7" s="59" customFormat="1" ht="43.5" customHeight="1" thickBot="1" x14ac:dyDescent="0.45">
      <c r="A13" s="56"/>
      <c r="B13" s="57">
        <f>F41</f>
        <v>18</v>
      </c>
      <c r="C13" s="57">
        <f>((E41/600)/26)*100</f>
        <v>-4.1025641025641022</v>
      </c>
      <c r="D13" s="58"/>
      <c r="E13" s="69" t="s">
        <v>5</v>
      </c>
      <c r="F13" s="69" t="s">
        <v>6</v>
      </c>
      <c r="G13" s="70"/>
    </row>
    <row r="14" spans="1:7" ht="37.5" customHeight="1" thickBot="1" x14ac:dyDescent="0.25">
      <c r="A14" s="43" t="s">
        <v>25</v>
      </c>
      <c r="B14" s="19" t="s">
        <v>26</v>
      </c>
      <c r="C14" s="18" t="s">
        <v>24</v>
      </c>
      <c r="D14" s="94" t="s">
        <v>23</v>
      </c>
      <c r="E14" s="71"/>
      <c r="F14" s="71"/>
      <c r="G14" s="72"/>
    </row>
    <row r="15" spans="1:7" s="15" customFormat="1" ht="33.75" customHeight="1" x14ac:dyDescent="0.2">
      <c r="A15" s="26">
        <v>1</v>
      </c>
      <c r="B15" s="22" t="s">
        <v>8</v>
      </c>
      <c r="C15" s="44" t="s">
        <v>46</v>
      </c>
      <c r="D15" s="114" t="s">
        <v>47</v>
      </c>
      <c r="E15" s="73">
        <f>IF((C15)&lt;&gt;"y",100,1700)</f>
        <v>100</v>
      </c>
      <c r="F15" s="73">
        <f>IF((C15)&lt;&gt;"N",16,0)</f>
        <v>0</v>
      </c>
      <c r="G15" s="74"/>
    </row>
    <row r="16" spans="1:7" s="15" customFormat="1" ht="33.75" customHeight="1" x14ac:dyDescent="0.2">
      <c r="A16" s="27">
        <v>2</v>
      </c>
      <c r="B16" s="23" t="s">
        <v>9</v>
      </c>
      <c r="C16" s="45" t="s">
        <v>46</v>
      </c>
      <c r="D16" s="115"/>
      <c r="E16" s="75">
        <f>IF((C16)&lt;&gt;"y",100,700)</f>
        <v>100</v>
      </c>
      <c r="F16" s="75">
        <f>IF((C16)&lt;&gt;"N",8,0)</f>
        <v>0</v>
      </c>
      <c r="G16" s="76"/>
    </row>
    <row r="17" spans="1:7" s="15" customFormat="1" ht="36.75" customHeight="1" x14ac:dyDescent="0.2">
      <c r="A17" s="27">
        <v>3</v>
      </c>
      <c r="B17" s="23" t="s">
        <v>3</v>
      </c>
      <c r="C17" s="45" t="s">
        <v>46</v>
      </c>
      <c r="D17" s="115"/>
      <c r="E17" s="73">
        <f>IF((C17)&lt;&gt;"n",500,100)</f>
        <v>100</v>
      </c>
      <c r="F17" s="73">
        <f>IF((C17)&lt;&gt;"N",8,0)</f>
        <v>0</v>
      </c>
      <c r="G17" s="74"/>
    </row>
    <row r="18" spans="1:7" s="15" customFormat="1" ht="33.75" customHeight="1" x14ac:dyDescent="0.2">
      <c r="A18" s="27">
        <v>4</v>
      </c>
      <c r="B18" s="23" t="s">
        <v>4</v>
      </c>
      <c r="C18" s="45" t="s">
        <v>46</v>
      </c>
      <c r="D18" s="115"/>
      <c r="E18" s="75">
        <f>IF((C18)&lt;&gt;"y",100,200)</f>
        <v>100</v>
      </c>
      <c r="F18" s="75">
        <f>IF((C18)&lt;&gt;"N",4,0)</f>
        <v>0</v>
      </c>
      <c r="G18" s="76"/>
    </row>
    <row r="19" spans="1:7" s="15" customFormat="1" ht="33.75" customHeight="1" x14ac:dyDescent="0.2">
      <c r="A19" s="27">
        <v>5</v>
      </c>
      <c r="B19" s="23" t="s">
        <v>10</v>
      </c>
      <c r="C19" s="45" t="s">
        <v>46</v>
      </c>
      <c r="D19" s="115"/>
      <c r="E19" s="73">
        <f>IF((C19)&lt;&gt;"y",10,400)</f>
        <v>10</v>
      </c>
      <c r="F19" s="73">
        <f>IF((C19)&lt;&gt;"n",4,0)</f>
        <v>0</v>
      </c>
      <c r="G19" s="74"/>
    </row>
    <row r="20" spans="1:7" s="15" customFormat="1" ht="30" customHeight="1" x14ac:dyDescent="0.2">
      <c r="A20" s="27">
        <v>6</v>
      </c>
      <c r="B20" s="16" t="s">
        <v>13</v>
      </c>
      <c r="C20" s="45" t="s">
        <v>45</v>
      </c>
      <c r="D20" s="115"/>
      <c r="E20" s="75">
        <f>IF((C20)&lt;&gt;"y",100,-500)</f>
        <v>-500</v>
      </c>
      <c r="F20" s="75">
        <f>IF((C20)&lt;&gt;"y",0,0)</f>
        <v>0</v>
      </c>
      <c r="G20" s="76"/>
    </row>
    <row r="21" spans="1:7" s="15" customFormat="1" ht="33.75" customHeight="1" x14ac:dyDescent="0.2">
      <c r="A21" s="27">
        <v>7</v>
      </c>
      <c r="B21" s="23" t="s">
        <v>11</v>
      </c>
      <c r="C21" s="45" t="s">
        <v>45</v>
      </c>
      <c r="D21" s="115"/>
      <c r="E21" s="75">
        <f>IF((C21)&lt;&gt;"y",500,-700)</f>
        <v>-700</v>
      </c>
      <c r="F21" s="75">
        <f>IF((C21)&lt;&gt;"y",0,0)</f>
        <v>0</v>
      </c>
      <c r="G21" s="76"/>
    </row>
    <row r="22" spans="1:7" s="15" customFormat="1" ht="33.75" customHeight="1" thickBot="1" x14ac:dyDescent="0.25">
      <c r="A22" s="28">
        <v>8</v>
      </c>
      <c r="B22" s="24" t="s">
        <v>35</v>
      </c>
      <c r="C22" s="46" t="s">
        <v>45</v>
      </c>
      <c r="D22" s="116"/>
      <c r="E22" s="73">
        <f>IF((C22)&lt;&gt;"y",100,1000)</f>
        <v>1000</v>
      </c>
      <c r="F22" s="73">
        <f>IF((C22)&lt;&gt;"n",4,0)</f>
        <v>4</v>
      </c>
      <c r="G22" s="74"/>
    </row>
    <row r="23" spans="1:7" s="8" customFormat="1" ht="17.25" customHeight="1" thickBot="1" x14ac:dyDescent="0.3">
      <c r="A23" s="29"/>
      <c r="B23" s="25" t="s">
        <v>27</v>
      </c>
      <c r="C23" s="60"/>
      <c r="D23" s="95"/>
      <c r="E23" s="77"/>
      <c r="F23" s="77"/>
      <c r="G23" s="78"/>
    </row>
    <row r="24" spans="1:7" s="8" customFormat="1" ht="36.75" customHeight="1" x14ac:dyDescent="0.2">
      <c r="A24" s="30">
        <v>9</v>
      </c>
      <c r="B24" s="22" t="s">
        <v>22</v>
      </c>
      <c r="C24" s="62" t="s">
        <v>45</v>
      </c>
      <c r="D24" s="117" t="s">
        <v>48</v>
      </c>
      <c r="E24" s="79">
        <f>IF((C24)&lt;&gt;"n",1500,0)</f>
        <v>1500</v>
      </c>
      <c r="F24" s="79">
        <f>IF((C24)&lt;&gt;"n",4,0)</f>
        <v>4</v>
      </c>
      <c r="G24" s="80"/>
    </row>
    <row r="25" spans="1:7" s="8" customFormat="1" ht="35.25" customHeight="1" x14ac:dyDescent="0.2">
      <c r="A25" s="27">
        <v>10</v>
      </c>
      <c r="B25" s="23" t="s">
        <v>7</v>
      </c>
      <c r="C25" s="63" t="s">
        <v>46</v>
      </c>
      <c r="D25" s="118"/>
      <c r="E25" s="81">
        <f>IF((C25)&lt;&gt;"y",100,500)</f>
        <v>100</v>
      </c>
      <c r="F25" s="81">
        <f>IF((C25)&lt;&gt;"n",5,0)</f>
        <v>0</v>
      </c>
      <c r="G25" s="82"/>
    </row>
    <row r="26" spans="1:7" s="8" customFormat="1" ht="30" x14ac:dyDescent="0.2">
      <c r="A26" s="27">
        <v>11</v>
      </c>
      <c r="B26" s="23" t="s">
        <v>1</v>
      </c>
      <c r="C26" s="63" t="s">
        <v>46</v>
      </c>
      <c r="D26" s="118"/>
      <c r="E26" s="83">
        <f>IF((C26)&lt;&gt;"n",1000,200)</f>
        <v>200</v>
      </c>
      <c r="F26" s="83">
        <f>IF((C26)&lt;&gt;"N",27,0)</f>
        <v>0</v>
      </c>
      <c r="G26" s="84"/>
    </row>
    <row r="27" spans="1:7" s="8" customFormat="1" ht="36.75" customHeight="1" x14ac:dyDescent="0.2">
      <c r="A27" s="27">
        <v>12</v>
      </c>
      <c r="B27" s="23" t="s">
        <v>38</v>
      </c>
      <c r="C27" s="63" t="s">
        <v>45</v>
      </c>
      <c r="D27" s="118"/>
      <c r="E27" s="81">
        <f>IF((C27)&lt;&gt;"y",100,500)</f>
        <v>500</v>
      </c>
      <c r="F27" s="81">
        <f>IF((C27)&lt;&gt;"N",10,0)</f>
        <v>10</v>
      </c>
      <c r="G27" s="82"/>
    </row>
    <row r="28" spans="1:7" s="8" customFormat="1" ht="48.75" customHeight="1" thickBot="1" x14ac:dyDescent="0.25">
      <c r="A28" s="31">
        <v>13</v>
      </c>
      <c r="B28" s="24" t="s">
        <v>28</v>
      </c>
      <c r="C28" s="63" t="s">
        <v>46</v>
      </c>
      <c r="D28" s="119"/>
      <c r="E28" s="85">
        <f>IF((C28)&lt;&gt;"y",100,500)</f>
        <v>100</v>
      </c>
      <c r="F28" s="85">
        <f>IF((C28)&lt;&gt;"N",10,0)</f>
        <v>0</v>
      </c>
      <c r="G28" s="86"/>
    </row>
    <row r="29" spans="1:7" s="8" customFormat="1" ht="39" customHeight="1" thickBot="1" x14ac:dyDescent="0.25">
      <c r="A29" s="31">
        <v>14</v>
      </c>
      <c r="B29" s="42" t="s">
        <v>34</v>
      </c>
      <c r="C29" s="64" t="s">
        <v>46</v>
      </c>
      <c r="D29" s="96"/>
      <c r="E29" s="85">
        <f>IF((C29)&lt;&gt;"y",0,-8110)</f>
        <v>0</v>
      </c>
      <c r="F29" s="85">
        <f>IF((C29)&lt;&gt;"y",0,0)</f>
        <v>0</v>
      </c>
      <c r="G29" s="86"/>
    </row>
    <row r="30" spans="1:7" s="8" customFormat="1" ht="28.5" customHeight="1" thickBot="1" x14ac:dyDescent="0.3">
      <c r="A30" s="20"/>
      <c r="B30" s="21" t="s">
        <v>0</v>
      </c>
      <c r="C30" s="61"/>
      <c r="D30" s="97"/>
      <c r="E30" s="77"/>
      <c r="F30" s="87"/>
      <c r="G30" s="78"/>
    </row>
    <row r="31" spans="1:7" s="8" customFormat="1" ht="18" customHeight="1" thickBot="1" x14ac:dyDescent="0.3">
      <c r="A31" s="33" t="s">
        <v>2</v>
      </c>
      <c r="B31" s="13"/>
      <c r="C31" s="41"/>
      <c r="D31" s="114" t="s">
        <v>49</v>
      </c>
      <c r="E31" s="79"/>
      <c r="F31" s="88"/>
      <c r="G31" s="80"/>
    </row>
    <row r="32" spans="1:7" s="8" customFormat="1" ht="52.5" customHeight="1" x14ac:dyDescent="0.2">
      <c r="A32" s="26">
        <v>15</v>
      </c>
      <c r="B32" s="23" t="s">
        <v>36</v>
      </c>
      <c r="C32" s="47" t="s">
        <v>45</v>
      </c>
      <c r="D32" s="120"/>
      <c r="E32" s="81">
        <f>IF((C32)&lt;&gt;"y",500,-250)</f>
        <v>-250</v>
      </c>
      <c r="F32" s="81"/>
      <c r="G32" s="82"/>
    </row>
    <row r="33" spans="1:7" s="8" customFormat="1" ht="51.75" customHeight="1" x14ac:dyDescent="0.2">
      <c r="A33" s="27">
        <v>16</v>
      </c>
      <c r="B33" s="23" t="s">
        <v>37</v>
      </c>
      <c r="C33" s="45" t="s">
        <v>45</v>
      </c>
      <c r="D33" s="120"/>
      <c r="E33" s="83">
        <f>IF((C33)&lt;&gt;"y",500,-500)</f>
        <v>-500</v>
      </c>
      <c r="F33" s="83"/>
      <c r="G33" s="84"/>
    </row>
    <row r="34" spans="1:7" s="8" customFormat="1" ht="37.5" customHeight="1" x14ac:dyDescent="0.2">
      <c r="A34" s="27">
        <v>17</v>
      </c>
      <c r="B34" s="23" t="s">
        <v>50</v>
      </c>
      <c r="C34" s="47" t="s">
        <v>45</v>
      </c>
      <c r="D34" s="120"/>
      <c r="E34" s="81">
        <f>IF((C34)&lt;&gt;"y",1000,-500)</f>
        <v>-500</v>
      </c>
      <c r="F34" s="81"/>
      <c r="G34" s="82"/>
    </row>
    <row r="35" spans="1:7" s="8" customFormat="1" ht="36.75" customHeight="1" x14ac:dyDescent="0.2">
      <c r="A35" s="27">
        <v>18</v>
      </c>
      <c r="B35" s="23" t="s">
        <v>12</v>
      </c>
      <c r="C35" s="45" t="s">
        <v>45</v>
      </c>
      <c r="D35" s="120"/>
      <c r="E35" s="83">
        <f>IF((C35)&lt;&gt;"y",500,0)</f>
        <v>0</v>
      </c>
      <c r="F35" s="83"/>
      <c r="G35" s="84"/>
    </row>
    <row r="36" spans="1:7" s="8" customFormat="1" ht="40.5" customHeight="1" x14ac:dyDescent="0.2">
      <c r="A36" s="27">
        <v>19</v>
      </c>
      <c r="B36" s="23" t="s">
        <v>31</v>
      </c>
      <c r="C36" s="47" t="s">
        <v>46</v>
      </c>
      <c r="D36" s="120"/>
      <c r="E36" s="81">
        <f>IF((C36)&lt;&gt;"y",1000,0)</f>
        <v>1000</v>
      </c>
      <c r="F36" s="81"/>
      <c r="G36" s="82"/>
    </row>
    <row r="37" spans="1:7" s="8" customFormat="1" ht="39" customHeight="1" x14ac:dyDescent="0.2">
      <c r="A37" s="27">
        <v>20</v>
      </c>
      <c r="B37" s="23" t="s">
        <v>32</v>
      </c>
      <c r="C37" s="48" t="s">
        <v>45</v>
      </c>
      <c r="D37" s="120"/>
      <c r="E37" s="83">
        <f>IF((C37)&lt;&gt;"y",1000,-2500)</f>
        <v>-2500</v>
      </c>
      <c r="F37" s="83"/>
      <c r="G37" s="84"/>
    </row>
    <row r="38" spans="1:7" s="8" customFormat="1" ht="36.75" customHeight="1" x14ac:dyDescent="0.2">
      <c r="A38" s="27">
        <v>21</v>
      </c>
      <c r="B38" s="23" t="s">
        <v>30</v>
      </c>
      <c r="C38" s="45" t="s">
        <v>45</v>
      </c>
      <c r="D38" s="120"/>
      <c r="E38" s="83">
        <f>IF((C38)&lt;&gt;"y",1500,0)</f>
        <v>0</v>
      </c>
      <c r="F38" s="83"/>
      <c r="G38" s="84"/>
    </row>
    <row r="39" spans="1:7" s="8" customFormat="1" ht="37.5" customHeight="1" thickBot="1" x14ac:dyDescent="0.25">
      <c r="A39" s="31">
        <v>22</v>
      </c>
      <c r="B39" s="32" t="s">
        <v>29</v>
      </c>
      <c r="C39" s="49" t="s">
        <v>45</v>
      </c>
      <c r="D39" s="121"/>
      <c r="E39" s="89">
        <f>IF((C39)&lt;&gt;"y",500,-500)</f>
        <v>-500</v>
      </c>
      <c r="F39" s="89"/>
      <c r="G39" s="90"/>
    </row>
    <row r="40" spans="1:7" ht="5.25" customHeight="1" thickBot="1" x14ac:dyDescent="0.25">
      <c r="A40" s="3"/>
      <c r="B40" s="2"/>
      <c r="C40" s="4"/>
      <c r="D40" s="6" t="s">
        <v>43</v>
      </c>
      <c r="E40" s="91"/>
      <c r="F40" s="91"/>
    </row>
    <row r="41" spans="1:7" ht="41.25" customHeight="1" x14ac:dyDescent="0.25">
      <c r="A41" s="110"/>
      <c r="B41" s="102" t="s">
        <v>39</v>
      </c>
      <c r="C41" s="102"/>
      <c r="D41" s="103"/>
      <c r="E41" s="91">
        <f>SUM(E15:E40)</f>
        <v>-640</v>
      </c>
      <c r="F41" s="92">
        <f>SUM(F15:F29)</f>
        <v>18</v>
      </c>
    </row>
    <row r="42" spans="1:7" ht="51.75" customHeight="1" thickBot="1" x14ac:dyDescent="0.3">
      <c r="A42" s="111"/>
      <c r="B42" s="104"/>
      <c r="C42" s="104"/>
      <c r="D42" s="105"/>
      <c r="E42" s="91"/>
      <c r="F42" s="93"/>
    </row>
    <row r="43" spans="1:7" ht="30.75" customHeight="1" x14ac:dyDescent="0.2">
      <c r="A43" s="112"/>
      <c r="B43" s="106" t="s">
        <v>41</v>
      </c>
      <c r="C43" s="106"/>
      <c r="D43" s="107"/>
      <c r="E43" s="91"/>
    </row>
    <row r="44" spans="1:7" ht="40.5" customHeight="1" thickBot="1" x14ac:dyDescent="0.25">
      <c r="A44" s="113"/>
      <c r="B44" s="108"/>
      <c r="C44" s="108"/>
      <c r="D44" s="109"/>
      <c r="E44" s="91"/>
      <c r="F44" s="91"/>
    </row>
    <row r="45" spans="1:7" ht="10.5" customHeight="1" x14ac:dyDescent="0.2">
      <c r="A45" s="50"/>
      <c r="B45" s="51"/>
      <c r="C45" s="51"/>
      <c r="D45" s="52"/>
      <c r="E45" s="91"/>
      <c r="F45" s="91"/>
    </row>
    <row r="46" spans="1:7" ht="15" x14ac:dyDescent="0.2">
      <c r="A46" s="3"/>
      <c r="B46" s="2"/>
      <c r="C46" s="2"/>
      <c r="D46" s="6"/>
      <c r="E46" s="91"/>
      <c r="F46" s="91"/>
    </row>
    <row r="47" spans="1:7" ht="15" x14ac:dyDescent="0.2">
      <c r="A47" s="3"/>
      <c r="B47" s="2"/>
      <c r="C47" s="2"/>
      <c r="E47" s="91"/>
      <c r="F47" s="91"/>
    </row>
    <row r="48" spans="1:7" ht="15.75" x14ac:dyDescent="0.25">
      <c r="A48" s="5"/>
      <c r="B48" s="2"/>
      <c r="C48" s="7"/>
      <c r="E48" s="91"/>
      <c r="F48" s="92"/>
    </row>
    <row r="49" spans="1:6" ht="15.75" x14ac:dyDescent="0.25">
      <c r="A49" s="3"/>
      <c r="F49" s="93"/>
    </row>
  </sheetData>
  <sheetProtection selectLockedCells="1"/>
  <mergeCells count="9">
    <mergeCell ref="B1:D1"/>
    <mergeCell ref="B41:D42"/>
    <mergeCell ref="B43:D44"/>
    <mergeCell ref="A41:A42"/>
    <mergeCell ref="A43:A44"/>
    <mergeCell ref="D15:D22"/>
    <mergeCell ref="D24:D28"/>
    <mergeCell ref="D31:D39"/>
    <mergeCell ref="B2:D2"/>
  </mergeCells>
  <phoneticPr fontId="3" type="noConversion"/>
  <conditionalFormatting sqref="B13">
    <cfRule type="colorScale" priority="2">
      <colorScale>
        <cfvo type="num" val="0"/>
        <cfvo type="num" val="40"/>
        <cfvo type="num" val="60"/>
        <color rgb="FF92D050"/>
        <color rgb="FFFFEB84"/>
        <color rgb="FFFF0000"/>
      </colorScale>
    </cfRule>
  </conditionalFormatting>
  <conditionalFormatting sqref="C13:D13">
    <cfRule type="colorScale" priority="1">
      <colorScale>
        <cfvo type="num" val="0"/>
        <cfvo type="num" val="40"/>
        <cfvo type="num" val="70"/>
        <color rgb="FF92D050"/>
        <color rgb="FFFFEB84"/>
        <color rgb="FFFF0000"/>
      </colorScale>
    </cfRule>
  </conditionalFormatting>
  <pageMargins left="0.51181102362204722" right="0.82677165354330717" top="0.35433070866141736" bottom="0.47244094488188981" header="0.51181102362204722" footer="0.51181102362204722"/>
  <pageSetup paperSize="9" fitToHeight="2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 DELIVERY Scorecard</vt:lpstr>
    </vt:vector>
  </TitlesOfParts>
  <Company>KMC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Equality, Diversity and Community Cohesion Impact Assessment - Stage 1</dc:title>
  <dc:subject>equality &amp; Diversity</dc:subject>
  <dc:creator>Tim Waldron</dc:creator>
  <cp:keywords>eqiality, diversity, community, cohesion,impact,assessment</cp:keywords>
  <cp:lastModifiedBy>Kirklees Council</cp:lastModifiedBy>
  <cp:lastPrinted>2014-12-15T13:27:29Z</cp:lastPrinted>
  <dcterms:created xsi:type="dcterms:W3CDTF">2003-08-20T11:15:33Z</dcterms:created>
  <dcterms:modified xsi:type="dcterms:W3CDTF">2017-01-23T11:59:32Z</dcterms:modified>
</cp:coreProperties>
</file>