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910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<sst xmlns="http://schemas.openxmlformats.org/spreadsheetml/2006/main" count="76" uniqueCount="56">
  <si>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</si>
  <si>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</si>
  <si>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</si>
  <si>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</si>
  <si>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</si>
  <si>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</si>
  <si>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</si>
  <si>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</si>
  <si>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</si>
  <si>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reduce a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</si>
  <si>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</si>
  <si>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</si>
  <si>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</si>
  <si>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</si>
  <si>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</si>
  <si>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</si>
  <si>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</si>
  <si>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</si>
  <si>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</si>
  <si>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</si>
  <si>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</si>
  <si>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</si>
  <si>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</si>
  <si>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</si>
  <si>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</si>
  <si>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</si>
  <si>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</si>
  <si>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</si>
  <si>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</si>
  <si>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</si>
  <si>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</si>
  <si>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</si>
  <si>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</si>
  <si>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</si>
  <si>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</si>
  <si>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</si>
  <si>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</si>
  <si>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</si>
  <si>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</si>
  <si>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</si>
  <si>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</si>
  <si>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</si>
  <si>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</si>
  <si>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</si>
  <si>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</si>
  <si>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</si>
  <si>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CHILDREN &amp; ADULTS</t>
  </si>
  <si>
    <t>FAMILY SUPPORT &amp; CHILD PROTECTION</t>
  </si>
  <si>
    <t>TONI TRAYNOR</t>
  </si>
  <si>
    <t>HELEN WRAITH</t>
  </si>
  <si>
    <t>N</t>
  </si>
  <si>
    <t>Y</t>
  </si>
  <si>
    <t>EITS will be reviewed and reduced through the development of a new EIP model for the New Council.  Since the service review which was implemented in January 2012 the service has become increasingly targeted towards those children, young people and families in greatest need.  Universal services are limited to one-stop-shop and stay and play only and these are also access by our targeted and prioritiy groups.</t>
  </si>
  <si>
    <t>All staff groups will be potentially affected by the review/reduction of services.  The new EIP model will affect all Kirklees residents who have children and young people (0-19) in their household.</t>
  </si>
  <si>
    <t>Services are planned and delivered based on need through use of the Outcomes Based Accountability service planning process.  This ensures that services and resources are targeted towards those in greatest need.  Public consultation was held during 2011 and provided information for the review/implementation of services in January 2012.  The recommendation and agreement to implementation the new service was taken by Cabinet and upheld by scrutiny in 2011.  Legal and HR advice was taken and significant invovlement with Trades Unions.  The current proposed changes to the EIP service are part of a wider review of services and a move to the new Council as a result of reduced funding from central government.</t>
  </si>
  <si>
    <t>EARLY INTERVENTION &amp; TARGETED SUPPORT
BI Ref No:   EPS8 Filename:  EIA Stage 1 EITS.xlsx</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</si>
</sst>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14" fontId="18" fillId="6" borderId="18" xfId="0" applyNumberFormat="1" applyFont="1" applyFill="1" applyBorder="1" applyAlignment="1" applyProtection="1">
      <alignmen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381001</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zoomScale="115" zoomScaleNormal="75" zoomScaleSheetLayoutView="100" zoomScalePageLayoutView="115" workbookViewId="0">
      <selection activeCell="D10" sqref="D10"/>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2" t="s">
        <v>34</v>
      </c>
      <c r="C1" s="103"/>
      <c r="D1" s="104"/>
      <c r="E1" s="65"/>
    </row>
    <row r="2" spans="1:7" ht="192.75" customHeight="1" thickBot="1" x14ac:dyDescent="0.25">
      <c r="A2" s="10"/>
      <c r="B2" s="99" t="s">
        <v>45</v>
      </c>
      <c r="C2" s="100"/>
      <c r="D2" s="101"/>
      <c r="E2" s="67"/>
    </row>
    <row r="3" spans="1:7" ht="9.75" customHeight="1" thickBot="1" x14ac:dyDescent="0.25">
      <c r="A3" s="10"/>
      <c r="B3" s="14"/>
      <c r="C3" s="14"/>
      <c r="D3" s="14"/>
      <c r="E3" s="67"/>
    </row>
    <row r="4" spans="1:7" ht="19.5" customHeight="1" thickBot="1" x14ac:dyDescent="0.25">
      <c r="A4" s="10"/>
      <c r="B4" s="36" t="s">
        <v>15</v>
      </c>
      <c r="C4" s="37"/>
      <c r="D4" s="36" t="s">
        <v>16</v>
      </c>
      <c r="E4" s="67"/>
    </row>
    <row r="5" spans="1:7" ht="23.25" customHeight="1" thickBot="1" x14ac:dyDescent="0.25">
      <c r="A5" s="10"/>
      <c r="B5" s="38" t="s">
        <v>46</v>
      </c>
      <c r="C5" s="37"/>
      <c r="D5" s="39" t="s">
        <v>47</v>
      </c>
      <c r="E5" s="67"/>
    </row>
    <row r="6" spans="1:7" ht="15.75" customHeight="1" thickBot="1" x14ac:dyDescent="0.25">
      <c r="A6" s="10"/>
      <c r="B6" s="40" t="s">
        <v>17</v>
      </c>
      <c r="C6" s="37"/>
      <c r="D6" s="40" t="s">
        <v>18</v>
      </c>
      <c r="E6" s="67"/>
    </row>
    <row r="7" spans="1:7" ht="30" customHeight="1" thickBot="1" x14ac:dyDescent="0.25">
      <c r="A7" s="10"/>
      <c r="B7" s="39" t="s">
        <v>48</v>
      </c>
      <c r="C7" s="37"/>
      <c r="D7" s="39" t="s">
        <v>55</v>
      </c>
      <c r="E7" s="67"/>
    </row>
    <row r="8" spans="1:7" ht="32.25" customHeight="1" thickBot="1" x14ac:dyDescent="0.25">
      <c r="A8" s="10"/>
      <c r="B8" s="40" t="s">
        <v>19</v>
      </c>
      <c r="C8" s="37"/>
      <c r="D8" s="40" t="s">
        <v>20</v>
      </c>
      <c r="E8" s="67"/>
    </row>
    <row r="9" spans="1:7" ht="27.75" customHeight="1" thickBot="1" x14ac:dyDescent="0.25">
      <c r="A9" s="10"/>
      <c r="B9" s="38" t="s">
        <v>49</v>
      </c>
      <c r="C9" s="37"/>
      <c r="D9" s="98">
        <v>42298</v>
      </c>
      <c r="E9" s="67"/>
    </row>
    <row r="10" spans="1:7" ht="9" customHeight="1" x14ac:dyDescent="0.25">
      <c r="A10" s="10"/>
      <c r="B10" s="11"/>
      <c r="C10" s="11"/>
      <c r="D10" s="11"/>
    </row>
    <row r="11" spans="1:7" ht="105" customHeight="1" thickBot="1" x14ac:dyDescent="0.3">
      <c r="A11" s="10"/>
      <c r="B11" s="53" t="s">
        <v>44</v>
      </c>
      <c r="C11" s="17"/>
      <c r="D11" s="54" t="s">
        <v>42</v>
      </c>
    </row>
    <row r="12" spans="1:7" s="9" customFormat="1" ht="30.75" customHeight="1" thickBot="1" x14ac:dyDescent="0.3">
      <c r="A12" s="12"/>
      <c r="B12" s="34" t="s">
        <v>14</v>
      </c>
      <c r="C12" s="35" t="s">
        <v>21</v>
      </c>
      <c r="D12" s="55"/>
      <c r="E12" s="68"/>
      <c r="F12" s="68"/>
      <c r="G12" s="68"/>
    </row>
    <row r="13" spans="1:7" s="59" customFormat="1" ht="43.5" customHeight="1" thickBot="1" x14ac:dyDescent="0.45">
      <c r="A13" s="56"/>
      <c r="B13" s="57">
        <f>F41</f>
        <v>65</v>
      </c>
      <c r="C13" s="57">
        <f>((E41/600)/26)*100</f>
        <v>12.564102564102564</v>
      </c>
      <c r="D13" s="58"/>
      <c r="E13" s="69" t="s">
        <v>5</v>
      </c>
      <c r="F13" s="69" t="s">
        <v>6</v>
      </c>
      <c r="G13" s="70"/>
    </row>
    <row r="14" spans="1:7" ht="37.5" customHeight="1" thickBot="1" x14ac:dyDescent="0.25">
      <c r="A14" s="43" t="s">
        <v>25</v>
      </c>
      <c r="B14" s="19" t="s">
        <v>26</v>
      </c>
      <c r="C14" s="18" t="s">
        <v>24</v>
      </c>
      <c r="D14" s="94" t="s">
        <v>23</v>
      </c>
      <c r="E14" s="71"/>
      <c r="F14" s="71"/>
      <c r="G14" s="72"/>
    </row>
    <row r="15" spans="1:7" s="15" customFormat="1" ht="33.75" customHeight="1" x14ac:dyDescent="0.2">
      <c r="A15" s="26">
        <v>1</v>
      </c>
      <c r="B15" s="22" t="s">
        <v>8</v>
      </c>
      <c r="C15" s="44" t="s">
        <v>51</v>
      </c>
      <c r="D15" s="117" t="s">
        <v>52</v>
      </c>
      <c r="E15" s="73">
        <f>IF((C15)&lt;&gt;"y",100,1700)</f>
        <v>1700</v>
      </c>
      <c r="F15" s="73">
        <f>IF((C15)&lt;&gt;"N",16,0)</f>
        <v>16</v>
      </c>
      <c r="G15" s="74"/>
    </row>
    <row r="16" spans="1:7" s="15" customFormat="1" ht="33.75" customHeight="1" x14ac:dyDescent="0.2">
      <c r="A16" s="27">
        <v>2</v>
      </c>
      <c r="B16" s="23" t="s">
        <v>9</v>
      </c>
      <c r="C16" s="45" t="s">
        <v>51</v>
      </c>
      <c r="D16" s="118"/>
      <c r="E16" s="75">
        <f>IF((C16)&lt;&gt;"y",100,700)</f>
        <v>700</v>
      </c>
      <c r="F16" s="75">
        <f>IF((C16)&lt;&gt;"N",8,0)</f>
        <v>8</v>
      </c>
      <c r="G16" s="76"/>
    </row>
    <row r="17" spans="1:7" s="15" customFormat="1" ht="36.75" customHeight="1" x14ac:dyDescent="0.2">
      <c r="A17" s="27">
        <v>3</v>
      </c>
      <c r="B17" s="23" t="s">
        <v>3</v>
      </c>
      <c r="C17" s="45" t="s">
        <v>50</v>
      </c>
      <c r="D17" s="118"/>
      <c r="E17" s="73">
        <f>IF((C17)&lt;&gt;"n",500,100)</f>
        <v>100</v>
      </c>
      <c r="F17" s="73">
        <f>IF((C17)&lt;&gt;"N",8,0)</f>
        <v>0</v>
      </c>
      <c r="G17" s="74"/>
    </row>
    <row r="18" spans="1:7" s="15" customFormat="1" ht="33.75" customHeight="1" x14ac:dyDescent="0.2">
      <c r="A18" s="27">
        <v>4</v>
      </c>
      <c r="B18" s="23" t="s">
        <v>4</v>
      </c>
      <c r="C18" s="45" t="s">
        <v>50</v>
      </c>
      <c r="D18" s="118"/>
      <c r="E18" s="75">
        <f>IF((C18)&lt;&gt;"y",100,200)</f>
        <v>100</v>
      </c>
      <c r="F18" s="75">
        <f>IF((C18)&lt;&gt;"N",4,0)</f>
        <v>0</v>
      </c>
      <c r="G18" s="76"/>
    </row>
    <row r="19" spans="1:7" s="15" customFormat="1" ht="33.75" customHeight="1" x14ac:dyDescent="0.2">
      <c r="A19" s="27">
        <v>5</v>
      </c>
      <c r="B19" s="23" t="s">
        <v>10</v>
      </c>
      <c r="C19" s="45" t="s">
        <v>50</v>
      </c>
      <c r="D19" s="118"/>
      <c r="E19" s="73">
        <f>IF((C19)&lt;&gt;"y",10,400)</f>
        <v>10</v>
      </c>
      <c r="F19" s="73">
        <f>IF((C19)&lt;&gt;"n",4,0)</f>
        <v>0</v>
      </c>
      <c r="G19" s="74"/>
    </row>
    <row r="20" spans="1:7" s="15" customFormat="1" ht="30" customHeight="1" x14ac:dyDescent="0.2">
      <c r="A20" s="27">
        <v>6</v>
      </c>
      <c r="B20" s="16" t="s">
        <v>13</v>
      </c>
      <c r="C20" s="45" t="s">
        <v>51</v>
      </c>
      <c r="D20" s="118"/>
      <c r="E20" s="75">
        <f>IF((C20)&lt;&gt;"y",100,-500)</f>
        <v>-500</v>
      </c>
      <c r="F20" s="75">
        <f>IF((C20)&lt;&gt;"y",0,0)</f>
        <v>0</v>
      </c>
      <c r="G20" s="76"/>
    </row>
    <row r="21" spans="1:7" s="15" customFormat="1" ht="33.75" customHeight="1" x14ac:dyDescent="0.2">
      <c r="A21" s="27">
        <v>7</v>
      </c>
      <c r="B21" s="23" t="s">
        <v>11</v>
      </c>
      <c r="C21" s="45" t="s">
        <v>51</v>
      </c>
      <c r="D21" s="118"/>
      <c r="E21" s="75">
        <f>IF((C21)&lt;&gt;"y",500,-700)</f>
        <v>-700</v>
      </c>
      <c r="F21" s="75">
        <f>IF((C21)&lt;&gt;"y",0,0)</f>
        <v>0</v>
      </c>
      <c r="G21" s="76"/>
    </row>
    <row r="22" spans="1:7" s="15" customFormat="1" ht="33.75" customHeight="1" thickBot="1" x14ac:dyDescent="0.25">
      <c r="A22" s="28">
        <v>8</v>
      </c>
      <c r="B22" s="24" t="s">
        <v>36</v>
      </c>
      <c r="C22" s="46" t="s">
        <v>50</v>
      </c>
      <c r="D22" s="119"/>
      <c r="E22" s="73">
        <f>IF((C22)&lt;&gt;"y",100,1000)</f>
        <v>100</v>
      </c>
      <c r="F22" s="73">
        <f>IF((C22)&lt;&gt;"n",4,0)</f>
        <v>0</v>
      </c>
      <c r="G22" s="74"/>
    </row>
    <row r="23" spans="1:7" s="8" customFormat="1" ht="17.25" customHeight="1" thickBot="1" x14ac:dyDescent="0.3">
      <c r="A23" s="29"/>
      <c r="B23" s="25" t="s">
        <v>27</v>
      </c>
      <c r="C23" s="60"/>
      <c r="D23" s="95"/>
      <c r="E23" s="77"/>
      <c r="F23" s="77"/>
      <c r="G23" s="78"/>
    </row>
    <row r="24" spans="1:7" s="8" customFormat="1" ht="36.75" customHeight="1" x14ac:dyDescent="0.2">
      <c r="A24" s="30">
        <v>9</v>
      </c>
      <c r="B24" s="22" t="s">
        <v>22</v>
      </c>
      <c r="C24" s="62" t="s">
        <v>51</v>
      </c>
      <c r="D24" s="120" t="s">
        <v>53</v>
      </c>
      <c r="E24" s="79">
        <f>IF((C24)&lt;&gt;"n",1500,0)</f>
        <v>1500</v>
      </c>
      <c r="F24" s="79">
        <f>IF((C24)&lt;&gt;"n",4,0)</f>
        <v>4</v>
      </c>
      <c r="G24" s="80"/>
    </row>
    <row r="25" spans="1:7" s="8" customFormat="1" ht="35.25" customHeight="1" x14ac:dyDescent="0.2">
      <c r="A25" s="27">
        <v>10</v>
      </c>
      <c r="B25" s="23" t="s">
        <v>7</v>
      </c>
      <c r="C25" s="63" t="s">
        <v>50</v>
      </c>
      <c r="D25" s="121"/>
      <c r="E25" s="81">
        <f>IF((C25)&lt;&gt;"y",100,500)</f>
        <v>100</v>
      </c>
      <c r="F25" s="81">
        <f>IF((C25)&lt;&gt;"n",5,0)</f>
        <v>0</v>
      </c>
      <c r="G25" s="82"/>
    </row>
    <row r="26" spans="1:7" s="8" customFormat="1" ht="30" x14ac:dyDescent="0.2">
      <c r="A26" s="27">
        <v>11</v>
      </c>
      <c r="B26" s="23" t="s">
        <v>1</v>
      </c>
      <c r="C26" s="63" t="s">
        <v>51</v>
      </c>
      <c r="D26" s="121"/>
      <c r="E26" s="83">
        <f>IF((C26)&lt;&gt;"n",1000,200)</f>
        <v>1000</v>
      </c>
      <c r="F26" s="83">
        <f>IF((C26)&lt;&gt;"N",27,0)</f>
        <v>27</v>
      </c>
      <c r="G26" s="84"/>
    </row>
    <row r="27" spans="1:7" s="8" customFormat="1" ht="36.75" customHeight="1" x14ac:dyDescent="0.2">
      <c r="A27" s="27">
        <v>12</v>
      </c>
      <c r="B27" s="23" t="s">
        <v>40</v>
      </c>
      <c r="C27" s="63" t="s">
        <v>51</v>
      </c>
      <c r="D27" s="121"/>
      <c r="E27" s="81">
        <f>IF((C27)&lt;&gt;"y",100,500)</f>
        <v>500</v>
      </c>
      <c r="F27" s="81">
        <f>IF((C27)&lt;&gt;"N",10,0)</f>
        <v>10</v>
      </c>
      <c r="G27" s="82"/>
    </row>
    <row r="28" spans="1:7" s="8" customFormat="1" ht="48.75" customHeight="1" thickBot="1" x14ac:dyDescent="0.25">
      <c r="A28" s="31">
        <v>13</v>
      </c>
      <c r="B28" s="24" t="s">
        <v>28</v>
      </c>
      <c r="C28" s="63" t="s">
        <v>50</v>
      </c>
      <c r="D28" s="122"/>
      <c r="E28" s="85">
        <f>IF((C28)&lt;&gt;"y",100,500)</f>
        <v>100</v>
      </c>
      <c r="F28" s="85">
        <f>IF((C28)&lt;&gt;"N",10,0)</f>
        <v>0</v>
      </c>
      <c r="G28" s="86"/>
    </row>
    <row r="29" spans="1:7" s="8" customFormat="1" ht="39" customHeight="1" thickBot="1" x14ac:dyDescent="0.25">
      <c r="A29" s="31">
        <v>14</v>
      </c>
      <c r="B29" s="42" t="s">
        <v>35</v>
      </c>
      <c r="C29" s="64" t="s">
        <v>50</v>
      </c>
      <c r="D29" s="96" t="s">
        <v>37</v>
      </c>
      <c r="E29" s="85">
        <f>IF((C29)&lt;&gt;"y",0,-8110)</f>
        <v>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7" t="s">
        <v>54</v>
      </c>
      <c r="E31" s="79"/>
      <c r="F31" s="88"/>
      <c r="G31" s="80"/>
    </row>
    <row r="32" spans="1:7" s="8" customFormat="1" ht="52.5" customHeight="1" x14ac:dyDescent="0.2">
      <c r="A32" s="26">
        <v>15</v>
      </c>
      <c r="B32" s="23" t="s">
        <v>38</v>
      </c>
      <c r="C32" s="47" t="s">
        <v>51</v>
      </c>
      <c r="D32" s="118"/>
      <c r="E32" s="81">
        <f>IF((C32)&lt;&gt;"y",500,-250)</f>
        <v>-250</v>
      </c>
      <c r="F32" s="81"/>
      <c r="G32" s="82"/>
    </row>
    <row r="33" spans="1:7" s="8" customFormat="1" ht="51.75" customHeight="1" x14ac:dyDescent="0.2">
      <c r="A33" s="27">
        <v>16</v>
      </c>
      <c r="B33" s="23" t="s">
        <v>39</v>
      </c>
      <c r="C33" s="45" t="s">
        <v>51</v>
      </c>
      <c r="D33" s="118"/>
      <c r="E33" s="83">
        <f>IF((C33)&lt;&gt;"y",500,-500)</f>
        <v>-500</v>
      </c>
      <c r="F33" s="83"/>
      <c r="G33" s="84"/>
    </row>
    <row r="34" spans="1:7" s="8" customFormat="1" ht="37.5" customHeight="1" x14ac:dyDescent="0.2">
      <c r="A34" s="27">
        <v>17</v>
      </c>
      <c r="B34" s="23" t="s">
        <v>32</v>
      </c>
      <c r="C34" s="47" t="s">
        <v>50</v>
      </c>
      <c r="D34" s="118"/>
      <c r="E34" s="81">
        <f>IF((C34)&lt;&gt;"y",1000,-500)</f>
        <v>1000</v>
      </c>
      <c r="F34" s="81"/>
      <c r="G34" s="82"/>
    </row>
    <row r="35" spans="1:7" s="8" customFormat="1" ht="36.75" customHeight="1" x14ac:dyDescent="0.2">
      <c r="A35" s="27">
        <v>18</v>
      </c>
      <c r="B35" s="23" t="s">
        <v>12</v>
      </c>
      <c r="C35" s="45" t="s">
        <v>51</v>
      </c>
      <c r="D35" s="118"/>
      <c r="E35" s="83">
        <f>IF((C35)&lt;&gt;"y",500,0)</f>
        <v>0</v>
      </c>
      <c r="F35" s="83"/>
      <c r="G35" s="84"/>
    </row>
    <row r="36" spans="1:7" s="8" customFormat="1" ht="40.5" customHeight="1" x14ac:dyDescent="0.2">
      <c r="A36" s="27">
        <v>19</v>
      </c>
      <c r="B36" s="23" t="s">
        <v>31</v>
      </c>
      <c r="C36" s="47" t="s">
        <v>51</v>
      </c>
      <c r="D36" s="118"/>
      <c r="E36" s="81">
        <f>IF((C36)&lt;&gt;"y",1000,0)</f>
        <v>0</v>
      </c>
      <c r="F36" s="81"/>
      <c r="G36" s="82"/>
    </row>
    <row r="37" spans="1:7" s="8" customFormat="1" ht="39" customHeight="1" x14ac:dyDescent="0.2">
      <c r="A37" s="27">
        <v>20</v>
      </c>
      <c r="B37" s="23" t="s">
        <v>33</v>
      </c>
      <c r="C37" s="48" t="s">
        <v>51</v>
      </c>
      <c r="D37" s="118"/>
      <c r="E37" s="83">
        <f>IF((C37)&lt;&gt;"y",1000,-2500)</f>
        <v>-2500</v>
      </c>
      <c r="F37" s="83"/>
      <c r="G37" s="84"/>
    </row>
    <row r="38" spans="1:7" s="8" customFormat="1" ht="36.75" customHeight="1" x14ac:dyDescent="0.2">
      <c r="A38" s="27">
        <v>21</v>
      </c>
      <c r="B38" s="23" t="s">
        <v>30</v>
      </c>
      <c r="C38" s="45" t="s">
        <v>51</v>
      </c>
      <c r="D38" s="118"/>
      <c r="E38" s="83">
        <f>IF((C38)&lt;&gt;"y",1500,0)</f>
        <v>0</v>
      </c>
      <c r="F38" s="83"/>
      <c r="G38" s="84"/>
    </row>
    <row r="39" spans="1:7" s="8" customFormat="1" ht="37.5" customHeight="1" thickBot="1" x14ac:dyDescent="0.25">
      <c r="A39" s="31">
        <v>22</v>
      </c>
      <c r="B39" s="32" t="s">
        <v>29</v>
      </c>
      <c r="C39" s="49" t="s">
        <v>51</v>
      </c>
      <c r="D39" s="119"/>
      <c r="E39" s="89">
        <f>IF((C39)&lt;&gt;"y",500,-500)</f>
        <v>-500</v>
      </c>
      <c r="F39" s="89"/>
      <c r="G39" s="90"/>
    </row>
    <row r="40" spans="1:7" ht="5.25" customHeight="1" thickBot="1" x14ac:dyDescent="0.25">
      <c r="A40" s="3"/>
      <c r="B40" s="2"/>
      <c r="C40" s="4"/>
      <c r="D40" s="6"/>
      <c r="E40" s="91"/>
      <c r="F40" s="91"/>
    </row>
    <row r="41" spans="1:7" ht="41.25" customHeight="1" x14ac:dyDescent="0.25">
      <c r="A41" s="113"/>
      <c r="B41" s="105" t="s">
        <v>41</v>
      </c>
      <c r="C41" s="105"/>
      <c r="D41" s="106"/>
      <c r="E41" s="91">
        <f>SUM(E15:E40)</f>
        <v>1960</v>
      </c>
      <c r="F41" s="92">
        <f>SUM(F15:F29)</f>
        <v>65</v>
      </c>
    </row>
    <row r="42" spans="1:7" ht="51.75" customHeight="1" thickBot="1" x14ac:dyDescent="0.3">
      <c r="A42" s="114"/>
      <c r="B42" s="107"/>
      <c r="C42" s="107"/>
      <c r="D42" s="108"/>
      <c r="E42" s="91"/>
      <c r="F42" s="93"/>
    </row>
    <row r="43" spans="1:7" ht="30.75" customHeight="1" x14ac:dyDescent="0.2">
      <c r="A43" s="115"/>
      <c r="B43" s="109" t="s">
        <v>43</v>
      </c>
      <c r="C43" s="109"/>
      <c r="D43" s="110"/>
      <c r="E43" s="91"/>
    </row>
    <row r="44" spans="1:7" ht="40.5" customHeight="1" thickBot="1" x14ac:dyDescent="0.25">
      <c r="A44" s="116"/>
      <c r="B44" s="111"/>
      <c r="C44" s="111"/>
      <c r="D44" s="112"/>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2011-10-25T14:23:02Z</cp:lastPrinted>
  <dcterms:created xsi:type="dcterms:W3CDTF">2003-08-20T11:15:33Z</dcterms:created>
  <dcterms:modified xsi:type="dcterms:W3CDTF">2015-10-22T15:34:36Z</dcterms:modified>
</cp:coreProperties>
</file>