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<sst xmlns="http://schemas.openxmlformats.org/spreadsheetml/2006/main" count="190" uniqueCount="123">
  <si>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</si>
  <si>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</si>
  <si>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</si>
  <si>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</si>
  <si>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</si>
  <si>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</si>
  <si>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</si>
  <si>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</si>
  <si>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</si>
  <si>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</si>
  <si>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</si>
  <si>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</si>
  <si>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</si>
  <si>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</si>
  <si>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</si>
  <si>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</si>
  <si>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</si>
  <si>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</si>
  <si>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</si>
  <si>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</si>
  <si>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</si>
  <si>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</si>
  <si>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</si>
  <si>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</si>
  <si>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</si>
  <si>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</si>
  <si>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</si>
  <si>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</si>
  <si>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</si>
  <si>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</si>
  <si>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</si>
  <si>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</si>
  <si>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</si>
  <si>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</si>
  <si>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</si>
  <si>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</si>
  <si>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</si>
  <si>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</si>
  <si>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</si>
  <si>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</si>
  <si>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</si>
  <si>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</si>
  <si>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</si>
  <si>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</si>
  <si>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</si>
  <si>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</si>
  <si>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</si>
  <si>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</si>
  <si>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</si>
  <si>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</si>
  <si>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</si>
  <si>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</si>
  <si>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</si>
  <si>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</si>
  <si>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</si>
  <si>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</si>
  <si>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</si>
  <si>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</si>
  <si>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</si>
  <si>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</si>
  <si>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</si>
  <si>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</si>
  <si>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</si>
  <si>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</si>
  <si>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</si>
  <si>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</si>
  <si>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</si>
  <si>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</si>
  <si>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</si>
  <si>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</si>
  <si>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</si>
  <si>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</si>
  <si>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</si>
  <si>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</si>
  <si>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</si>
  <si>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</si>
  <si>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</si>
  <si>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</si>
  <si>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</si>
  <si>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</si>
  <si>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</si>
  <si>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</si>
  <si>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</si>
  <si>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</si>
  <si>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</si>
  <si>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</si>
  <si>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</si>
  <si>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</si>
  <si>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</si>
  <si>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</si>
  <si>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</si>
  <si>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</si>
  <si>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</si>
  <si>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</si>
  <si>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</si>
  <si>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</si>
  <si>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</si>
  <si>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</si>
  <si>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</si>
  <si>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</si>
  <si>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</si>
  <si>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</si>
  <si>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</si>
  <si>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</si>
  <si>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</si>
  <si>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</si>
  <si>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</si>
  <si>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</si>
  <si>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</si>
  <si>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</si>
  <si>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</si>
  <si>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</si>
  <si>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</si>
  <si>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</si>
  <si>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Children and  Families</t>
  </si>
  <si>
    <t>Mandy Cameron</t>
  </si>
  <si>
    <t>Psychology Services</t>
  </si>
  <si>
    <t>Learning and Skills</t>
  </si>
  <si>
    <t>13.1.17</t>
  </si>
  <si>
    <t>To remove the entire budget for the Psychology Service leaving approximately 3 Educational Psychologists in post (funded from  income generation)</t>
  </si>
  <si>
    <t>Statutory duties explained within the Children and Families Act part 3, 2014 and the SEND Code of Practice 2015.</t>
  </si>
  <si>
    <t>Data relating to Education Health and  Care Plans and statutory assessment (Held in  SENACT)</t>
  </si>
  <si>
    <t>All</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</si>
</sst>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9"/>
  <sheetViews>
    <sheetView zoomScale="115" zoomScaleNormal="115" workbookViewId="0">
      <selection activeCell="D9" sqref="D9:H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1" t="s">
        <v>115</v>
      </c>
      <c r="E5" s="62"/>
      <c r="F5" s="62"/>
      <c r="G5" s="62"/>
      <c r="H5" s="63"/>
    </row>
    <row r="6" spans="1:8" ht="15" x14ac:dyDescent="0.25">
      <c r="A6" s="66" t="s">
        <v>2</v>
      </c>
      <c r="B6" s="66"/>
      <c r="C6" s="66"/>
      <c r="D6" s="67" t="s">
        <v>5</v>
      </c>
      <c r="E6" s="68"/>
      <c r="F6" s="68"/>
      <c r="G6" s="68"/>
      <c r="H6" s="69"/>
    </row>
    <row r="7" spans="1:8" ht="24.75" customHeight="1" x14ac:dyDescent="0.2">
      <c r="A7" s="64" t="s">
        <v>117</v>
      </c>
      <c r="B7" s="64"/>
      <c r="C7" s="64"/>
      <c r="D7" s="61" t="s">
        <v>115</v>
      </c>
      <c r="E7" s="62"/>
      <c r="F7" s="62"/>
      <c r="G7" s="62"/>
      <c r="H7" s="63"/>
    </row>
    <row r="8" spans="1:8" ht="15" x14ac:dyDescent="0.25">
      <c r="A8" s="66" t="s">
        <v>3</v>
      </c>
      <c r="B8" s="66"/>
      <c r="C8" s="66"/>
      <c r="D8" s="67" t="s">
        <v>6</v>
      </c>
      <c r="E8" s="68"/>
      <c r="F8" s="68"/>
      <c r="G8" s="68"/>
      <c r="H8" s="69"/>
    </row>
    <row r="9" spans="1:8" ht="25.5" customHeight="1" x14ac:dyDescent="0.2">
      <c r="A9" s="64" t="s">
        <v>116</v>
      </c>
      <c r="B9" s="64"/>
      <c r="C9" s="64"/>
      <c r="D9" s="64" t="s">
        <v>118</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
  <sheetViews>
    <sheetView zoomScale="115" zoomScaleNormal="115" workbookViewId="0">
      <selection activeCell="H6" sqref="H6"/>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7" t="s">
        <v>7</v>
      </c>
      <c r="B1" s="77"/>
      <c r="C1" s="77"/>
      <c r="D1" s="77"/>
      <c r="E1" s="77"/>
      <c r="F1" s="77"/>
      <c r="G1" s="77"/>
      <c r="H1" s="10" t="s">
        <v>61</v>
      </c>
      <c r="I1" s="31" t="s">
        <v>39</v>
      </c>
      <c r="J1" s="31" t="s">
        <v>40</v>
      </c>
    </row>
    <row r="2" spans="1:14" ht="30" customHeight="1" x14ac:dyDescent="0.2">
      <c r="A2" s="78" t="s">
        <v>8</v>
      </c>
      <c r="B2" s="78"/>
      <c r="C2" s="78"/>
      <c r="D2" s="78"/>
      <c r="E2" s="78"/>
      <c r="F2" s="78"/>
      <c r="G2" s="78"/>
      <c r="H2" s="17" t="s">
        <v>40</v>
      </c>
      <c r="I2" s="31">
        <f>IF($H2&lt;&gt;"YES",0,2)</f>
        <v>0</v>
      </c>
      <c r="J2" s="31">
        <f>IF($H2&lt;&gt;"No",0,0)</f>
        <v>0</v>
      </c>
      <c r="K2" s="31" t="s">
        <v>49</v>
      </c>
      <c r="N2" s="31" t="s">
        <v>39</v>
      </c>
    </row>
    <row r="3" spans="1:14" ht="26.25" customHeight="1" x14ac:dyDescent="0.2">
      <c r="A3" s="78" t="s">
        <v>9</v>
      </c>
      <c r="B3" s="78"/>
      <c r="C3" s="78"/>
      <c r="D3" s="78"/>
      <c r="E3" s="78"/>
      <c r="F3" s="78"/>
      <c r="G3" s="78"/>
      <c r="H3" s="17" t="s">
        <v>39</v>
      </c>
      <c r="I3" s="31">
        <f>IF($H3&lt;&gt;"YES",0,-2)</f>
        <v>-2</v>
      </c>
      <c r="J3" s="31">
        <f t="shared" ref="J3:J7" si="0">IF($H3&lt;&gt;"No",0,0)</f>
        <v>0</v>
      </c>
      <c r="K3" s="31" t="s">
        <v>50</v>
      </c>
      <c r="N3" s="31" t="s">
        <v>40</v>
      </c>
    </row>
    <row r="4" spans="1:14" ht="27" customHeight="1" x14ac:dyDescent="0.2">
      <c r="A4" s="78" t="s">
        <v>10</v>
      </c>
      <c r="B4" s="78"/>
      <c r="C4" s="78"/>
      <c r="D4" s="78"/>
      <c r="E4" s="78"/>
      <c r="F4" s="78"/>
      <c r="G4" s="78"/>
      <c r="H4" s="17" t="s">
        <v>39</v>
      </c>
      <c r="I4" s="31">
        <f>IF($H4&lt;&gt;"YES",0,-2)</f>
        <v>-2</v>
      </c>
      <c r="J4" s="31">
        <f t="shared" si="0"/>
        <v>0</v>
      </c>
      <c r="K4" s="31" t="s">
        <v>50</v>
      </c>
    </row>
    <row r="5" spans="1:14" ht="27" customHeight="1" x14ac:dyDescent="0.2">
      <c r="A5" s="78" t="s">
        <v>11</v>
      </c>
      <c r="B5" s="78"/>
      <c r="C5" s="78"/>
      <c r="D5" s="78"/>
      <c r="E5" s="78"/>
      <c r="F5" s="78"/>
      <c r="G5" s="78"/>
      <c r="H5" s="17" t="s">
        <v>40</v>
      </c>
      <c r="I5" s="31">
        <f t="shared" ref="I5" si="1">IF($H5&lt;&gt;"YES",0,2)</f>
        <v>0</v>
      </c>
      <c r="J5" s="31">
        <f t="shared" si="0"/>
        <v>0</v>
      </c>
      <c r="K5" s="31" t="s">
        <v>49</v>
      </c>
    </row>
    <row r="6" spans="1:14" ht="28.5" customHeight="1" x14ac:dyDescent="0.2">
      <c r="A6" s="78" t="s">
        <v>72</v>
      </c>
      <c r="B6" s="78"/>
      <c r="C6" s="78"/>
      <c r="D6" s="78"/>
      <c r="E6" s="78"/>
      <c r="F6" s="78"/>
      <c r="G6" s="78"/>
      <c r="H6" s="17" t="s">
        <v>39</v>
      </c>
      <c r="I6" s="31">
        <f>IF($H6&lt;&gt;"YES",0,-2)</f>
        <v>-2</v>
      </c>
      <c r="J6" s="31">
        <f t="shared" si="0"/>
        <v>0</v>
      </c>
      <c r="K6" s="31" t="s">
        <v>50</v>
      </c>
    </row>
    <row r="7" spans="1:14" ht="30.75" customHeight="1" x14ac:dyDescent="0.2">
      <c r="A7" s="70" t="s">
        <v>12</v>
      </c>
      <c r="B7" s="70"/>
      <c r="C7" s="70"/>
      <c r="D7" s="70"/>
      <c r="E7" s="70"/>
      <c r="F7" s="70"/>
      <c r="G7" s="70"/>
      <c r="H7" s="17" t="s">
        <v>40</v>
      </c>
      <c r="I7" s="31">
        <f>IF($H7&lt;&gt;"YES",0,-2)</f>
        <v>0</v>
      </c>
      <c r="J7" s="31">
        <f t="shared" si="0"/>
        <v>0</v>
      </c>
      <c r="K7" s="31" t="s">
        <v>50</v>
      </c>
    </row>
    <row r="8" spans="1:14" ht="33" customHeight="1" x14ac:dyDescent="0.25">
      <c r="A8" s="71" t="s">
        <v>13</v>
      </c>
      <c r="B8" s="72"/>
      <c r="C8" s="72"/>
      <c r="D8" s="72"/>
      <c r="E8" s="72"/>
      <c r="F8" s="72"/>
      <c r="G8" s="72"/>
      <c r="H8" s="73"/>
      <c r="I8" s="31">
        <f>SUM(I2:I7)</f>
        <v>-6</v>
      </c>
      <c r="J8" s="31">
        <f>SUM(J2:J7)</f>
        <v>0</v>
      </c>
      <c r="K8" s="31" t="s">
        <v>51</v>
      </c>
    </row>
    <row r="9" spans="1:14" ht="66" customHeight="1" x14ac:dyDescent="0.2">
      <c r="A9" s="74" t="s">
        <v>119</v>
      </c>
      <c r="B9" s="75"/>
      <c r="C9" s="75"/>
      <c r="D9" s="75"/>
      <c r="E9" s="75"/>
      <c r="F9" s="75"/>
      <c r="G9" s="75"/>
      <c r="H9" s="76"/>
      <c r="I9" s="32" t="s">
        <v>53</v>
      </c>
      <c r="J9" s="31">
        <f>SUM(I8:J8)</f>
        <v>-6</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13"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4" t="s">
        <v>20</v>
      </c>
      <c r="B1" s="85"/>
      <c r="C1" s="86"/>
      <c r="D1" s="21" t="s">
        <v>19</v>
      </c>
    </row>
    <row r="2" spans="1:16" ht="20.100000000000001" customHeight="1" x14ac:dyDescent="0.25">
      <c r="A2" s="87"/>
      <c r="B2" s="88"/>
      <c r="C2" s="89"/>
      <c r="D2" s="22" t="s">
        <v>65</v>
      </c>
      <c r="E2" s="34">
        <v>2</v>
      </c>
      <c r="F2" s="34">
        <v>1</v>
      </c>
      <c r="G2" s="34">
        <v>0</v>
      </c>
      <c r="H2" s="34">
        <v>-1</v>
      </c>
      <c r="I2" s="34" t="s">
        <v>71</v>
      </c>
      <c r="K2" s="33" t="s">
        <v>68</v>
      </c>
    </row>
    <row r="3" spans="1:16" ht="30" customHeight="1" x14ac:dyDescent="0.25">
      <c r="A3" s="90" t="s">
        <v>21</v>
      </c>
      <c r="B3" s="90"/>
      <c r="C3" s="90"/>
      <c r="D3" s="24" t="s">
        <v>17</v>
      </c>
      <c r="E3" s="33">
        <f>IF($D3&lt;&gt;"Very Positive",0,2)</f>
        <v>0</v>
      </c>
      <c r="F3" s="33">
        <f>IF($D3&lt;&gt;"Positive",0,1)</f>
        <v>0</v>
      </c>
      <c r="G3" s="33">
        <f>IF($D3&lt;&gt;"Neutral",0,0)</f>
        <v>0</v>
      </c>
      <c r="H3" s="33">
        <f>IF($D3&lt;&gt;"Negative",0,-1)</f>
        <v>-1</v>
      </c>
      <c r="I3" s="33">
        <f>IF($D3&lt;&gt;"Very Negative",0,-2)</f>
        <v>0</v>
      </c>
      <c r="K3" s="33" t="s">
        <v>15</v>
      </c>
    </row>
    <row r="4" spans="1:16" ht="30" customHeight="1" x14ac:dyDescent="0.25">
      <c r="A4" s="92" t="s">
        <v>22</v>
      </c>
      <c r="B4" s="93"/>
      <c r="C4" s="94"/>
      <c r="D4" s="23" t="s">
        <v>69</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-2</v>
      </c>
      <c r="K4" s="33" t="s">
        <v>16</v>
      </c>
    </row>
    <row r="5" spans="1:16" ht="30" customHeight="1" x14ac:dyDescent="0.25">
      <c r="A5" s="92" t="s">
        <v>24</v>
      </c>
      <c r="B5" s="93"/>
      <c r="C5" s="94"/>
      <c r="D5" s="23" t="s">
        <v>122</v>
      </c>
      <c r="E5" s="33">
        <f t="shared" si="0"/>
        <v>0</v>
      </c>
      <c r="F5" s="33">
        <f t="shared" si="1"/>
        <v>0</v>
      </c>
      <c r="G5" s="33">
        <f t="shared" si="2"/>
        <v>0</v>
      </c>
      <c r="H5" s="33">
        <f t="shared" si="3"/>
        <v>0</v>
      </c>
      <c r="I5" s="33">
        <f t="shared" si="4"/>
        <v>0</v>
      </c>
      <c r="K5" s="33" t="s">
        <v>17</v>
      </c>
    </row>
    <row r="6" spans="1:16" ht="30" customHeight="1" x14ac:dyDescent="0.25">
      <c r="A6" s="91" t="s">
        <v>23</v>
      </c>
      <c r="B6" s="91"/>
      <c r="C6" s="91"/>
      <c r="D6" s="23" t="s">
        <v>69</v>
      </c>
      <c r="E6" s="33">
        <f t="shared" si="0"/>
        <v>0</v>
      </c>
      <c r="F6" s="33">
        <f t="shared" si="1"/>
        <v>0</v>
      </c>
      <c r="G6" s="33">
        <f t="shared" si="2"/>
        <v>0</v>
      </c>
      <c r="H6" s="33">
        <f t="shared" si="3"/>
        <v>0</v>
      </c>
      <c r="I6" s="33">
        <f t="shared" si="4"/>
        <v>-2</v>
      </c>
      <c r="K6" s="33" t="s">
        <v>69</v>
      </c>
    </row>
    <row r="7" spans="1:16" ht="30" customHeight="1" x14ac:dyDescent="0.25">
      <c r="A7" s="95" t="s">
        <v>25</v>
      </c>
      <c r="B7" s="95"/>
      <c r="C7" s="95"/>
      <c r="D7" s="23" t="s">
        <v>69</v>
      </c>
      <c r="E7" s="33">
        <f t="shared" si="0"/>
        <v>0</v>
      </c>
      <c r="F7" s="33">
        <f t="shared" si="1"/>
        <v>0</v>
      </c>
      <c r="G7" s="33">
        <f t="shared" si="2"/>
        <v>0</v>
      </c>
      <c r="H7" s="33">
        <f t="shared" si="3"/>
        <v>0</v>
      </c>
      <c r="I7" s="33">
        <f t="shared" si="4"/>
        <v>-2</v>
      </c>
      <c r="K7" s="33" t="s">
        <v>18</v>
      </c>
    </row>
    <row r="8" spans="1:16" ht="30" customHeight="1" x14ac:dyDescent="0.25">
      <c r="A8" s="90" t="s">
        <v>26</v>
      </c>
      <c r="B8" s="90"/>
      <c r="C8" s="90"/>
      <c r="D8" s="82" t="s">
        <v>65</v>
      </c>
    </row>
    <row r="9" spans="1:16" ht="37.5" customHeight="1" thickBot="1" x14ac:dyDescent="0.3">
      <c r="A9" s="79" t="s">
        <v>67</v>
      </c>
      <c r="B9" s="80"/>
      <c r="C9" s="81"/>
      <c r="D9" s="83"/>
      <c r="P9" s="20"/>
    </row>
    <row r="10" spans="1:16" ht="30" customHeight="1" thickBot="1" x14ac:dyDescent="0.3">
      <c r="A10" s="6"/>
      <c r="B10" s="100"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1"/>
      <c r="C11" s="9" t="s">
        <v>28</v>
      </c>
      <c r="D11" s="23" t="s">
        <v>69</v>
      </c>
      <c r="E11" s="33">
        <f t="shared" si="0"/>
        <v>0</v>
      </c>
      <c r="F11" s="33">
        <f t="shared" si="1"/>
        <v>0</v>
      </c>
      <c r="G11" s="33">
        <f t="shared" si="2"/>
        <v>0</v>
      </c>
      <c r="H11" s="33">
        <f t="shared" si="3"/>
        <v>0</v>
      </c>
      <c r="I11" s="33">
        <f t="shared" si="4"/>
        <v>-2</v>
      </c>
    </row>
    <row r="12" spans="1:16" ht="30" customHeight="1" thickBot="1" x14ac:dyDescent="0.3">
      <c r="A12" s="6"/>
      <c r="B12" s="100"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1"/>
      <c r="C13" s="9" t="s">
        <v>28</v>
      </c>
      <c r="D13" s="23" t="s">
        <v>69</v>
      </c>
      <c r="E13" s="33">
        <f t="shared" si="0"/>
        <v>0</v>
      </c>
      <c r="F13" s="33">
        <f t="shared" si="1"/>
        <v>0</v>
      </c>
      <c r="G13" s="33">
        <f t="shared" si="2"/>
        <v>0</v>
      </c>
      <c r="H13" s="33">
        <f t="shared" si="3"/>
        <v>0</v>
      </c>
      <c r="I13" s="33">
        <f t="shared" si="4"/>
        <v>-2</v>
      </c>
    </row>
    <row r="14" spans="1:16" ht="30" customHeight="1" thickBot="1" x14ac:dyDescent="0.3">
      <c r="A14" s="6"/>
      <c r="B14" s="98"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9"/>
      <c r="C15" s="9" t="s">
        <v>28</v>
      </c>
      <c r="D15" s="23" t="s">
        <v>18</v>
      </c>
      <c r="E15" s="33">
        <f t="shared" si="0"/>
        <v>0</v>
      </c>
      <c r="F15" s="33">
        <f t="shared" si="1"/>
        <v>0</v>
      </c>
      <c r="G15" s="33">
        <f t="shared" si="2"/>
        <v>0</v>
      </c>
      <c r="H15" s="33">
        <f t="shared" si="3"/>
        <v>0</v>
      </c>
      <c r="I15" s="33">
        <f t="shared" si="4"/>
        <v>0</v>
      </c>
    </row>
    <row r="16" spans="1:16" ht="30" customHeight="1" thickBot="1" x14ac:dyDescent="0.3">
      <c r="A16" s="6"/>
      <c r="B16" s="98"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9"/>
      <c r="C17" s="9" t="s">
        <v>28</v>
      </c>
      <c r="D17" s="23" t="s">
        <v>18</v>
      </c>
      <c r="E17" s="33">
        <f t="shared" si="0"/>
        <v>0</v>
      </c>
      <c r="F17" s="33">
        <f t="shared" si="1"/>
        <v>0</v>
      </c>
      <c r="G17" s="33">
        <f t="shared" si="2"/>
        <v>0</v>
      </c>
      <c r="H17" s="33">
        <f t="shared" si="3"/>
        <v>0</v>
      </c>
      <c r="I17" s="33">
        <f t="shared" si="4"/>
        <v>0</v>
      </c>
    </row>
    <row r="18" spans="1:10" ht="30" customHeight="1" thickBot="1" x14ac:dyDescent="0.3">
      <c r="A18" s="6"/>
      <c r="B18" s="98"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9"/>
      <c r="C19" s="9" t="s">
        <v>28</v>
      </c>
      <c r="D19" s="23" t="s">
        <v>18</v>
      </c>
      <c r="E19" s="33">
        <f t="shared" si="0"/>
        <v>0</v>
      </c>
      <c r="F19" s="33">
        <f t="shared" si="1"/>
        <v>0</v>
      </c>
      <c r="G19" s="33">
        <f t="shared" si="2"/>
        <v>0</v>
      </c>
      <c r="H19" s="33">
        <f t="shared" si="3"/>
        <v>0</v>
      </c>
      <c r="I19" s="33">
        <f t="shared" si="4"/>
        <v>0</v>
      </c>
    </row>
    <row r="20" spans="1:10" ht="30" customHeight="1" thickBot="1" x14ac:dyDescent="0.3">
      <c r="A20" s="6"/>
      <c r="B20" s="100"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1"/>
      <c r="C21" s="9" t="s">
        <v>28</v>
      </c>
      <c r="D21" s="23" t="s">
        <v>18</v>
      </c>
      <c r="E21" s="33">
        <f t="shared" si="0"/>
        <v>0</v>
      </c>
      <c r="F21" s="33">
        <f t="shared" si="1"/>
        <v>0</v>
      </c>
      <c r="G21" s="33">
        <f t="shared" si="2"/>
        <v>0</v>
      </c>
      <c r="H21" s="33">
        <f t="shared" si="3"/>
        <v>0</v>
      </c>
      <c r="I21" s="33">
        <f t="shared" si="4"/>
        <v>0</v>
      </c>
    </row>
    <row r="22" spans="1:10" ht="30" customHeight="1" thickBot="1" x14ac:dyDescent="0.3">
      <c r="A22" s="6"/>
      <c r="B22" s="98"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9"/>
      <c r="C23" s="9" t="s">
        <v>28</v>
      </c>
      <c r="D23" s="23" t="s">
        <v>18</v>
      </c>
      <c r="E23" s="33">
        <f t="shared" si="0"/>
        <v>0</v>
      </c>
      <c r="F23" s="33">
        <f t="shared" si="1"/>
        <v>0</v>
      </c>
      <c r="G23" s="33">
        <f t="shared" si="2"/>
        <v>0</v>
      </c>
      <c r="H23" s="33">
        <f t="shared" si="3"/>
        <v>0</v>
      </c>
      <c r="I23" s="33">
        <f t="shared" si="4"/>
        <v>0</v>
      </c>
    </row>
    <row r="24" spans="1:10" ht="30" customHeight="1" thickBot="1" x14ac:dyDescent="0.3">
      <c r="A24" s="6"/>
      <c r="B24" s="100"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1"/>
      <c r="C25" s="9" t="s">
        <v>28</v>
      </c>
      <c r="D25" s="23" t="s">
        <v>18</v>
      </c>
      <c r="E25" s="33">
        <f t="shared" si="0"/>
        <v>0</v>
      </c>
      <c r="F25" s="33">
        <f t="shared" si="1"/>
        <v>0</v>
      </c>
      <c r="G25" s="33">
        <f t="shared" si="2"/>
        <v>0</v>
      </c>
      <c r="H25" s="33">
        <f t="shared" si="3"/>
        <v>0</v>
      </c>
      <c r="I25" s="33">
        <f t="shared" si="4"/>
        <v>0</v>
      </c>
    </row>
    <row r="26" spans="1:10" ht="30" customHeight="1" thickBot="1" x14ac:dyDescent="0.3">
      <c r="A26" s="6"/>
      <c r="B26" s="98"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9"/>
      <c r="C27" s="9" t="s">
        <v>28</v>
      </c>
      <c r="D27" s="23" t="s">
        <v>18</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-10</v>
      </c>
      <c r="J28" s="35" t="s">
        <v>52</v>
      </c>
    </row>
    <row r="30" spans="1:10" x14ac:dyDescent="0.25">
      <c r="G30" s="96" t="s">
        <v>53</v>
      </c>
      <c r="H30" s="97"/>
      <c r="I30" s="36">
        <f>SUM(E28:I28)</f>
        <v>-11</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workbookViewId="0">
      <selection activeCell="A3" sqref="A3:A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4" t="s">
        <v>47</v>
      </c>
      <c r="B1" s="105"/>
      <c r="C1" s="22" t="s">
        <v>61</v>
      </c>
    </row>
    <row r="2" spans="1:17" ht="30" customHeight="1" x14ac:dyDescent="0.25">
      <c r="A2" s="103" t="s">
        <v>38</v>
      </c>
      <c r="B2" s="103"/>
      <c r="C2" s="5" t="s">
        <v>40</v>
      </c>
      <c r="D2" s="56">
        <f>IF($C2&lt;&gt;"YES",0,2)</f>
        <v>0</v>
      </c>
      <c r="E2" s="56">
        <f>IF($C2&lt;&gt;"NO",0,-2)</f>
        <v>-2</v>
      </c>
      <c r="H2" s="56" t="s">
        <v>39</v>
      </c>
    </row>
    <row r="3" spans="1:17" ht="30" customHeight="1" x14ac:dyDescent="0.25">
      <c r="A3" s="102" t="s">
        <v>41</v>
      </c>
      <c r="B3" s="11" t="s">
        <v>42</v>
      </c>
      <c r="C3" s="5" t="s">
        <v>40</v>
      </c>
      <c r="D3" s="56">
        <f>IF(C3&lt;&gt;"YES",0,2)</f>
        <v>0</v>
      </c>
      <c r="E3" s="56">
        <f t="shared" ref="E3:E6" si="0">IF($C3&lt;&gt;"NO",0,-2)</f>
        <v>-2</v>
      </c>
      <c r="H3" s="56" t="s">
        <v>40</v>
      </c>
      <c r="O3" s="30"/>
      <c r="P3" s="30"/>
      <c r="Q3" s="30"/>
    </row>
    <row r="4" spans="1:17" ht="30" customHeight="1" x14ac:dyDescent="0.25">
      <c r="A4" s="102"/>
      <c r="B4" s="11" t="s">
        <v>43</v>
      </c>
      <c r="C4" s="5" t="s">
        <v>40</v>
      </c>
      <c r="D4" s="56">
        <f>IF(C4&lt;&gt;"YES",0,2)</f>
        <v>0</v>
      </c>
      <c r="E4" s="56">
        <f t="shared" si="0"/>
        <v>-2</v>
      </c>
      <c r="O4" s="30"/>
      <c r="P4" s="30"/>
      <c r="Q4" s="30"/>
    </row>
    <row r="5" spans="1:17" ht="30" customHeight="1" x14ac:dyDescent="0.25">
      <c r="A5" s="102"/>
      <c r="B5" s="11" t="s">
        <v>44</v>
      </c>
      <c r="C5" s="5" t="s">
        <v>39</v>
      </c>
      <c r="D5" s="56">
        <f>IF(C5&lt;&gt;"YES",0,2)</f>
        <v>2</v>
      </c>
      <c r="E5" s="56">
        <f t="shared" si="0"/>
        <v>0</v>
      </c>
    </row>
    <row r="6" spans="1:17" ht="30" customHeight="1" x14ac:dyDescent="0.25">
      <c r="A6" s="102"/>
      <c r="B6" s="11" t="s">
        <v>45</v>
      </c>
      <c r="C6" s="5" t="s">
        <v>39</v>
      </c>
      <c r="D6" s="56">
        <f>IF(C6&lt;&gt;"YES",0,2)</f>
        <v>2</v>
      </c>
      <c r="E6" s="56">
        <f t="shared" si="0"/>
        <v>0</v>
      </c>
    </row>
    <row r="7" spans="1:17" ht="111.75" customHeight="1" x14ac:dyDescent="0.25">
      <c r="A7" s="106" t="s">
        <v>120</v>
      </c>
      <c r="B7" s="107"/>
      <c r="C7" s="108"/>
    </row>
    <row r="8" spans="1:17" ht="15.75" customHeight="1" x14ac:dyDescent="0.25">
      <c r="A8" s="113" t="s">
        <v>121</v>
      </c>
      <c r="B8" s="113"/>
      <c r="C8" s="113"/>
      <c r="D8" s="56">
        <f>SUM(D2:D6)</f>
        <v>4</v>
      </c>
      <c r="E8" s="56">
        <f>SUM(E2:E6)</f>
        <v>-6</v>
      </c>
      <c r="F8" s="56" t="s">
        <v>52</v>
      </c>
    </row>
    <row r="9" spans="1:17" ht="30" customHeight="1" x14ac:dyDescent="0.25">
      <c r="A9" s="111"/>
      <c r="B9" s="112"/>
      <c r="C9" s="22" t="s">
        <v>65</v>
      </c>
    </row>
    <row r="10" spans="1:17" ht="30" customHeight="1" x14ac:dyDescent="0.25">
      <c r="A10" s="103" t="s">
        <v>46</v>
      </c>
      <c r="B10" s="103"/>
      <c r="C10" s="19" t="s">
        <v>64</v>
      </c>
      <c r="D10" s="56">
        <f>IF(C10&lt;&gt;"FULLY",0,2)</f>
        <v>0</v>
      </c>
      <c r="E10" s="56">
        <f>IF($C10&lt;&gt;"TO SOME EXTENT",0,0)</f>
        <v>0</v>
      </c>
      <c r="F10" s="56">
        <f>IF($C10&lt;&gt;"NOT AT ALL",0,-2)</f>
        <v>-2</v>
      </c>
      <c r="H10" s="56" t="s">
        <v>62</v>
      </c>
    </row>
    <row r="11" spans="1:17" ht="30" customHeight="1" x14ac:dyDescent="0.25">
      <c r="A11" s="110" t="s">
        <v>48</v>
      </c>
      <c r="B11" s="110"/>
      <c r="C11" s="5" t="s">
        <v>63</v>
      </c>
      <c r="D11" s="56">
        <f>IF(C11&lt;&gt;"FULLY",0,2)</f>
        <v>0</v>
      </c>
      <c r="E11" s="56">
        <f>IF($C11&lt;&gt;"TO SOME EXTENT",0,0)</f>
        <v>0</v>
      </c>
      <c r="F11" s="56">
        <f>IF($C11&lt;&gt;"NOT AT ALL",0,-2)</f>
        <v>0</v>
      </c>
      <c r="H11" s="56" t="s">
        <v>63</v>
      </c>
    </row>
    <row r="12" spans="1:17" x14ac:dyDescent="0.25">
      <c r="D12" s="56">
        <f>SUM(D10:D11)</f>
        <v>0</v>
      </c>
      <c r="E12" s="56">
        <f>SUM(E10:E11)</f>
        <v>0</v>
      </c>
      <c r="F12" s="56">
        <f t="shared" ref="F12" si="1">SUM(F10:F11)</f>
        <v>-2</v>
      </c>
      <c r="G12" s="56" t="s">
        <v>54</v>
      </c>
      <c r="H12" s="56" t="s">
        <v>64</v>
      </c>
    </row>
    <row r="15" spans="1:17" x14ac:dyDescent="0.25">
      <c r="E15" s="109" t="s">
        <v>55</v>
      </c>
      <c r="F15" s="109"/>
      <c r="G15" s="56">
        <f>SUM(D8,E8,D12,E12,F12)</f>
        <v>-4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4"/>
      <c r="E3" s="114"/>
      <c r="F3" s="114"/>
    </row>
    <row r="4" spans="1:6" ht="15" customHeight="1" x14ac:dyDescent="0.25">
      <c r="A4" s="13" t="s">
        <v>58</v>
      </c>
      <c r="B4" s="15" t="s">
        <v>58</v>
      </c>
      <c r="D4" s="25"/>
      <c r="E4" s="25"/>
      <c r="F4" s="114"/>
    </row>
    <row r="5" spans="1:6" ht="30" customHeight="1" thickBot="1" x14ac:dyDescent="0.3">
      <c r="A5" s="14" t="s">
        <v>59</v>
      </c>
      <c r="B5" s="16" t="s">
        <v>60</v>
      </c>
      <c r="D5" s="26"/>
      <c r="E5" s="26"/>
      <c r="F5" s="26"/>
    </row>
    <row r="6" spans="1:6" ht="21" thickBot="1" x14ac:dyDescent="0.3">
      <c r="A6" s="27">
        <f>'SECTION 1'!J9+'SECTION 2'!I30</f>
        <v>-17</v>
      </c>
      <c r="B6" s="28">
        <f>'SECTION 2'!I30+'SECTION 3'!G15</f>
        <v>-15</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5" t="s">
        <v>66</v>
      </c>
      <c r="B9" s="115"/>
    </row>
    <row r="10" spans="1:6" ht="42" customHeight="1" x14ac:dyDescent="0.25">
      <c r="A10" s="116" t="s">
        <v>113</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2017-01-20T15:32:25Z</cp:lastPrinted>
  <dcterms:created xsi:type="dcterms:W3CDTF">2016-04-19T12:09:38Z</dcterms:created>
  <dcterms:modified xsi:type="dcterms:W3CDTF">2017-01-20T15:32:28Z</dcterms:modified>
</cp:coreProperties>
</file>