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6605" windowHeight="742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<sst xmlns="http://schemas.openxmlformats.org/spreadsheetml/2006/main" count="188" uniqueCount="122">
  <si>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</si>
  <si>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</si>
  <si>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</si>
  <si>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</si>
  <si>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</si>
  <si>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</si>
  <si>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</si>
  <si>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</si>
  <si>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</si>
  <si>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</si>
  <si>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</si>
  <si>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</si>
  <si>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</si>
  <si>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</si>
  <si>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</si>
  <si>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</si>
  <si>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</si>
  <si>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</si>
  <si>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</si>
  <si>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</si>
  <si>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</si>
  <si>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</si>
  <si>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</si>
  <si>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</si>
  <si>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</si>
  <si>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</si>
  <si>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</si>
  <si>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</si>
  <si>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</si>
  <si>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</si>
  <si>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</si>
  <si>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</si>
  <si>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</si>
  <si>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</si>
  <si>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</si>
  <si>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</si>
  <si>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</si>
  <si>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</si>
  <si>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</si>
  <si>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</si>
  <si>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</si>
  <si>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</si>
  <si>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</si>
  <si>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</si>
  <si>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</si>
  <si>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</si>
  <si>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</si>
  <si>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</si>
  <si>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</si>
  <si>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</si>
  <si>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</si>
  <si>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</si>
  <si>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</si>
  <si>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</si>
  <si>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</si>
  <si>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</si>
  <si>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</si>
  <si>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</si>
  <si>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</si>
  <si>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</si>
  <si>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</si>
  <si>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</si>
  <si>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</si>
  <si>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</si>
  <si>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</si>
  <si>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</si>
  <si>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</si>
  <si>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</si>
  <si>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</si>
  <si>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</si>
  <si>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</si>
  <si>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</si>
  <si>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</si>
  <si>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</si>
  <si>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</si>
  <si>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</si>
  <si>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</si>
  <si>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</si>
  <si>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</si>
  <si>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</si>
  <si>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</si>
  <si>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</si>
  <si>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</si>
  <si>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</si>
  <si>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</si>
  <si>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</si>
  <si>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</si>
  <si>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</si>
  <si>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</si>
  <si>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</si>
  <si>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</si>
  <si>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</si>
  <si>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</si>
  <si>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</si>
  <si>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</si>
  <si>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</si>
  <si>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</si>
  <si>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</si>
  <si>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</si>
  <si>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</si>
  <si>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</si>
  <si>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</si>
  <si>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</si>
  <si>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</si>
  <si>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</si>
  <si>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</si>
  <si>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</si>
  <si>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</si>
  <si>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</si>
  <si>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</si>
  <si>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</si>
  <si>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</si>
  <si>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</si>
  <si>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</si>
  <si>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</si>
  <si>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</si>
  <si>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AD15 - Other Demand Led</t>
  </si>
  <si>
    <t xml:space="preserve">There are a number of Out of Hours functions within Adult Social Care which will be looked at as part of the Adults review work - primarily to explore opportunities for efficiency savings.  The plan for this is in development.
There are also links/interdependencies to corporate out of hours developments and to the development of integrated health &amp; social care services and Early Intervention Prevention agenda. 
</t>
  </si>
  <si>
    <t>All</t>
  </si>
  <si>
    <t>Debra Mallinson</t>
  </si>
  <si>
    <r>
      <t>L</t>
    </r>
    <r>
      <rPr>
        <sz val="11"/>
        <rFont val="Arial"/>
        <family val="2"/>
      </rPr>
      <t>ocal authorities have a statutory duty under the Mental Health Act to approve professionals as Approved Mental Health Professionals and to ensure “that a sufficient number of AMHP’s are available to carry out their roles under the Act to operate a 24hour AMHP service “that can respond to patient’s needs”. The number of posts currently funded by Kirklees Council  is 6 practitioners within a £343,618 budget. 
Currently this service</t>
    </r>
    <r>
      <rPr>
        <sz val="11"/>
        <color rgb="FF000000"/>
        <rFont val="Arial"/>
        <family val="2"/>
      </rPr>
      <t xml:space="preserve"> is undertaken by Emergency Duty Service (EDS) as a part of their generic responsibility to provide the out of hours function.
EDS also respond to calls relating to Adult Safeguarding and contacts relating to assessment of need in accordance with the Care Act 2014. 
A review of how EDS and daytime services work together is now underway with strong initial indications that savings against the budget are possible </t>
    </r>
    <r>
      <rPr>
        <sz val="11"/>
        <rFont val="Arial"/>
        <family val="2"/>
      </rPr>
      <t>from combining processes, realignment of working patterns, reducing overtime and ensuring a seamless service across a 24 hour period.</t>
    </r>
    <r>
      <rPr>
        <sz val="11"/>
        <color rgb="FF000000"/>
        <rFont val="Arial"/>
        <family val="2"/>
      </rPr>
      <t xml:space="preserve">
</t>
    </r>
  </si>
  <si>
    <t>Simon McGurk</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</si>
</sst>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0" fillId="0" borderId="0" xfId="0" applyAlignment="1">
      <alignment vertical="top"/>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ColWidth="9.140625"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D7" sqref="D7:H7"/>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7" t="s">
        <v>14</v>
      </c>
      <c r="B2" s="67"/>
      <c r="C2" s="67"/>
      <c r="D2" s="67"/>
      <c r="E2" s="67"/>
      <c r="F2" s="67"/>
      <c r="G2" s="67"/>
      <c r="H2" s="67"/>
    </row>
    <row r="4" spans="1:8" ht="15" x14ac:dyDescent="0.25">
      <c r="A4" s="71" t="s">
        <v>1</v>
      </c>
      <c r="B4" s="71"/>
      <c r="C4" s="71"/>
      <c r="D4" s="72" t="s">
        <v>4</v>
      </c>
      <c r="E4" s="73"/>
      <c r="F4" s="73"/>
      <c r="G4" s="73"/>
      <c r="H4" s="74"/>
    </row>
    <row r="5" spans="1:8" ht="30.75" customHeight="1" x14ac:dyDescent="0.2">
      <c r="A5" s="68" t="s">
        <v>114</v>
      </c>
      <c r="B5" s="69"/>
      <c r="C5" s="70"/>
      <c r="D5" s="62" t="s">
        <v>119</v>
      </c>
      <c r="E5" s="63"/>
      <c r="F5" s="63"/>
      <c r="G5" s="63"/>
      <c r="H5" s="64"/>
    </row>
    <row r="6" spans="1:8" ht="15" x14ac:dyDescent="0.25">
      <c r="A6" s="71" t="s">
        <v>2</v>
      </c>
      <c r="B6" s="71"/>
      <c r="C6" s="71"/>
      <c r="D6" s="72" t="s">
        <v>5</v>
      </c>
      <c r="E6" s="73"/>
      <c r="F6" s="73"/>
      <c r="G6" s="73"/>
      <c r="H6" s="74"/>
    </row>
    <row r="7" spans="1:8" ht="24.75" customHeight="1" x14ac:dyDescent="0.2">
      <c r="A7" s="66" t="s">
        <v>115</v>
      </c>
      <c r="B7" s="66"/>
      <c r="C7" s="66"/>
      <c r="D7" s="62" t="s">
        <v>121</v>
      </c>
      <c r="E7" s="63"/>
      <c r="F7" s="63"/>
      <c r="G7" s="63"/>
      <c r="H7" s="64"/>
    </row>
    <row r="8" spans="1:8" ht="15" x14ac:dyDescent="0.25">
      <c r="A8" s="71" t="s">
        <v>3</v>
      </c>
      <c r="B8" s="71"/>
      <c r="C8" s="71"/>
      <c r="D8" s="72" t="s">
        <v>6</v>
      </c>
      <c r="E8" s="73"/>
      <c r="F8" s="73"/>
      <c r="G8" s="73"/>
      <c r="H8" s="74"/>
    </row>
    <row r="9" spans="1:8" ht="25.5" customHeight="1" x14ac:dyDescent="0.2">
      <c r="A9" s="66" t="s">
        <v>116</v>
      </c>
      <c r="B9" s="66"/>
      <c r="C9" s="66"/>
      <c r="D9" s="65">
        <v>42746</v>
      </c>
      <c r="E9" s="66"/>
      <c r="F9" s="66"/>
      <c r="G9" s="66"/>
      <c r="H9" s="66"/>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R11" sqref="R11"/>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61</v>
      </c>
      <c r="I1" s="31" t="s">
        <v>39</v>
      </c>
      <c r="J1" s="31" t="s">
        <v>40</v>
      </c>
    </row>
    <row r="2" spans="1:14" ht="30" customHeight="1" x14ac:dyDescent="0.2">
      <c r="A2" s="82" t="s">
        <v>8</v>
      </c>
      <c r="B2" s="82"/>
      <c r="C2" s="82"/>
      <c r="D2" s="82"/>
      <c r="E2" s="82"/>
      <c r="F2" s="82"/>
      <c r="G2" s="82"/>
      <c r="H2" s="17" t="s">
        <v>40</v>
      </c>
      <c r="I2" s="31">
        <f>IF($H2&lt;&gt;"YES",0,2)</f>
        <v>0</v>
      </c>
      <c r="J2" s="31">
        <f>IF($H2&lt;&gt;"No",0,0)</f>
        <v>0</v>
      </c>
      <c r="K2" s="31" t="s">
        <v>49</v>
      </c>
      <c r="N2" s="31" t="s">
        <v>39</v>
      </c>
    </row>
    <row r="3" spans="1:14" ht="26.25" customHeight="1" x14ac:dyDescent="0.2">
      <c r="A3" s="82" t="s">
        <v>9</v>
      </c>
      <c r="B3" s="82"/>
      <c r="C3" s="82"/>
      <c r="D3" s="82"/>
      <c r="E3" s="82"/>
      <c r="F3" s="82"/>
      <c r="G3" s="82"/>
      <c r="H3" s="17" t="s">
        <v>40</v>
      </c>
      <c r="I3" s="31">
        <f>IF($H3&lt;&gt;"YES",0,-2)</f>
        <v>0</v>
      </c>
      <c r="J3" s="31">
        <f t="shared" ref="J3:J7" si="0">IF($H3&lt;&gt;"No",0,0)</f>
        <v>0</v>
      </c>
      <c r="K3" s="31" t="s">
        <v>50</v>
      </c>
      <c r="N3" s="31" t="s">
        <v>40</v>
      </c>
    </row>
    <row r="4" spans="1:14" ht="27" customHeight="1" x14ac:dyDescent="0.2">
      <c r="A4" s="82" t="s">
        <v>10</v>
      </c>
      <c r="B4" s="82"/>
      <c r="C4" s="82"/>
      <c r="D4" s="82"/>
      <c r="E4" s="82"/>
      <c r="F4" s="82"/>
      <c r="G4" s="82"/>
      <c r="H4" s="17" t="s">
        <v>40</v>
      </c>
      <c r="I4" s="31">
        <f>IF($H4&lt;&gt;"YES",0,-2)</f>
        <v>0</v>
      </c>
      <c r="J4" s="31">
        <f t="shared" si="0"/>
        <v>0</v>
      </c>
      <c r="K4" s="31" t="s">
        <v>50</v>
      </c>
    </row>
    <row r="5" spans="1:14" ht="27" customHeight="1" x14ac:dyDescent="0.2">
      <c r="A5" s="82" t="s">
        <v>11</v>
      </c>
      <c r="B5" s="82"/>
      <c r="C5" s="82"/>
      <c r="D5" s="82"/>
      <c r="E5" s="82"/>
      <c r="F5" s="82"/>
      <c r="G5" s="82"/>
      <c r="H5" s="17" t="s">
        <v>40</v>
      </c>
      <c r="I5" s="31">
        <f t="shared" ref="I5" si="1">IF($H5&lt;&gt;"YES",0,2)</f>
        <v>0</v>
      </c>
      <c r="J5" s="31">
        <f t="shared" si="0"/>
        <v>0</v>
      </c>
      <c r="K5" s="31" t="s">
        <v>49</v>
      </c>
    </row>
    <row r="6" spans="1:14" ht="28.5" customHeight="1" x14ac:dyDescent="0.2">
      <c r="A6" s="82" t="s">
        <v>72</v>
      </c>
      <c r="B6" s="82"/>
      <c r="C6" s="82"/>
      <c r="D6" s="82"/>
      <c r="E6" s="82"/>
      <c r="F6" s="82"/>
      <c r="G6" s="82"/>
      <c r="H6" s="17" t="s">
        <v>39</v>
      </c>
      <c r="I6" s="31">
        <f>IF($H6&lt;&gt;"YES",0,-2)</f>
        <v>-2</v>
      </c>
      <c r="J6" s="31">
        <f t="shared" si="0"/>
        <v>0</v>
      </c>
      <c r="K6" s="31" t="s">
        <v>50</v>
      </c>
    </row>
    <row r="7" spans="1:14" ht="30.75" customHeight="1" x14ac:dyDescent="0.2">
      <c r="A7" s="75" t="s">
        <v>12</v>
      </c>
      <c r="B7" s="75"/>
      <c r="C7" s="75"/>
      <c r="D7" s="75"/>
      <c r="E7" s="75"/>
      <c r="F7" s="75"/>
      <c r="G7" s="75"/>
      <c r="H7" s="17" t="s">
        <v>40</v>
      </c>
      <c r="I7" s="31">
        <f>IF($H7&lt;&gt;"YES",0,-2)</f>
        <v>0</v>
      </c>
      <c r="J7" s="31">
        <f t="shared" si="0"/>
        <v>0</v>
      </c>
      <c r="K7" s="31" t="s">
        <v>50</v>
      </c>
    </row>
    <row r="8" spans="1:14" ht="33" customHeight="1" x14ac:dyDescent="0.25">
      <c r="A8" s="76" t="s">
        <v>13</v>
      </c>
      <c r="B8" s="77"/>
      <c r="C8" s="77"/>
      <c r="D8" s="77"/>
      <c r="E8" s="77"/>
      <c r="F8" s="77"/>
      <c r="G8" s="77"/>
      <c r="H8" s="78"/>
      <c r="I8" s="31">
        <f>SUM(I2:I7)</f>
        <v>-2</v>
      </c>
      <c r="J8" s="31">
        <f>SUM(J2:J7)</f>
        <v>0</v>
      </c>
      <c r="K8" s="31" t="s">
        <v>51</v>
      </c>
    </row>
    <row r="9" spans="1:14" ht="104.25" customHeight="1" x14ac:dyDescent="0.2">
      <c r="A9" s="68" t="s">
        <v>117</v>
      </c>
      <c r="B9" s="79"/>
      <c r="C9" s="79"/>
      <c r="D9" s="79"/>
      <c r="E9" s="79"/>
      <c r="F9" s="79"/>
      <c r="G9" s="79"/>
      <c r="H9" s="80"/>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A4" sqref="A4:C4"/>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20.100000000000001"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96" t="s">
        <v>22</v>
      </c>
      <c r="B4" s="97"/>
      <c r="C4" s="98"/>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118</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15</v>
      </c>
      <c r="E6" s="33">
        <f t="shared" si="0"/>
        <v>0</v>
      </c>
      <c r="F6" s="33">
        <f t="shared" si="1"/>
        <v>1</v>
      </c>
      <c r="G6" s="33">
        <f t="shared" si="2"/>
        <v>0</v>
      </c>
      <c r="H6" s="33">
        <f t="shared" si="3"/>
        <v>0</v>
      </c>
      <c r="I6" s="33">
        <f t="shared" si="4"/>
        <v>0</v>
      </c>
      <c r="K6" s="33" t="s">
        <v>69</v>
      </c>
    </row>
    <row r="7" spans="1:16" ht="30" customHeight="1" x14ac:dyDescent="0.25">
      <c r="A7" s="99" t="s">
        <v>25</v>
      </c>
      <c r="B7" s="99"/>
      <c r="C7" s="99"/>
      <c r="D7" s="23" t="s">
        <v>15</v>
      </c>
      <c r="E7" s="33">
        <f t="shared" si="0"/>
        <v>0</v>
      </c>
      <c r="F7" s="33">
        <f t="shared" si="1"/>
        <v>1</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104"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5"/>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104"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5"/>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102"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3"/>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102"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3"/>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2"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3"/>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4"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5"/>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102"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3"/>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4"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5"/>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102"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3"/>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8</v>
      </c>
      <c r="G28" s="35">
        <f t="shared" si="5"/>
        <v>0</v>
      </c>
      <c r="H28" s="35">
        <f t="shared" si="5"/>
        <v>0</v>
      </c>
      <c r="I28" s="35">
        <f t="shared" si="5"/>
        <v>0</v>
      </c>
      <c r="J28" s="35" t="s">
        <v>52</v>
      </c>
    </row>
    <row r="30" spans="1:10" x14ac:dyDescent="0.25">
      <c r="G30" s="100" t="s">
        <v>53</v>
      </c>
      <c r="H30" s="101"/>
      <c r="I30" s="36">
        <f>SUM(E28:I28)</f>
        <v>8</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9"/>
  <sheetViews>
    <sheetView workbookViewId="0">
      <selection activeCell="A14" sqref="A14"/>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61</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40</v>
      </c>
      <c r="D3" s="56">
        <f>IF(C3&lt;&gt;"YES",0,2)</f>
        <v>0</v>
      </c>
      <c r="E3" s="56">
        <f t="shared" ref="E3:E6" si="0">IF($C3&lt;&gt;"NO",0,-2)</f>
        <v>-2</v>
      </c>
      <c r="H3" s="56" t="s">
        <v>40</v>
      </c>
      <c r="O3" s="30"/>
      <c r="P3" s="30"/>
      <c r="Q3" s="30"/>
    </row>
    <row r="4" spans="1:17" ht="30" customHeight="1" x14ac:dyDescent="0.25">
      <c r="A4" s="106"/>
      <c r="B4" s="11" t="s">
        <v>43</v>
      </c>
      <c r="C4" s="5" t="s">
        <v>40</v>
      </c>
      <c r="D4" s="56">
        <f>IF(C4&lt;&gt;"YES",0,2)</f>
        <v>0</v>
      </c>
      <c r="E4" s="56">
        <f t="shared" si="0"/>
        <v>-2</v>
      </c>
      <c r="O4" s="30"/>
      <c r="P4" s="30"/>
      <c r="Q4" s="30"/>
    </row>
    <row r="5" spans="1:17" ht="30" customHeight="1" x14ac:dyDescent="0.25">
      <c r="A5" s="106"/>
      <c r="B5" s="11" t="s">
        <v>44</v>
      </c>
      <c r="C5" s="5" t="s">
        <v>40</v>
      </c>
      <c r="D5" s="56">
        <f>IF(C5&lt;&gt;"YES",0,2)</f>
        <v>0</v>
      </c>
      <c r="E5" s="56">
        <f t="shared" si="0"/>
        <v>-2</v>
      </c>
    </row>
    <row r="6" spans="1:17" ht="30" customHeight="1" x14ac:dyDescent="0.25">
      <c r="A6" s="106"/>
      <c r="B6" s="11" t="s">
        <v>45</v>
      </c>
      <c r="C6" s="5" t="s">
        <v>40</v>
      </c>
      <c r="D6" s="56">
        <f>IF(C6&lt;&gt;"YES",0,2)</f>
        <v>0</v>
      </c>
      <c r="E6" s="56">
        <f t="shared" si="0"/>
        <v>-2</v>
      </c>
    </row>
    <row r="7" spans="1:17" ht="219.75" customHeight="1" x14ac:dyDescent="0.25">
      <c r="A7" s="110" t="s">
        <v>120</v>
      </c>
      <c r="B7" s="111"/>
      <c r="C7" s="112"/>
    </row>
    <row r="8" spans="1:17" ht="15.75" customHeight="1" x14ac:dyDescent="0.25">
      <c r="A8" s="117"/>
      <c r="B8" s="117"/>
      <c r="C8" s="117"/>
      <c r="D8" s="56">
        <f>SUM(D2:D6)</f>
        <v>2</v>
      </c>
      <c r="E8" s="56">
        <f>SUM(E2:E6)</f>
        <v>-8</v>
      </c>
      <c r="F8" s="56" t="s">
        <v>52</v>
      </c>
    </row>
    <row r="9" spans="1:17" ht="30" customHeight="1" x14ac:dyDescent="0.25">
      <c r="A9" s="115"/>
      <c r="B9" s="116"/>
      <c r="C9" s="22" t="s">
        <v>65</v>
      </c>
    </row>
    <row r="10" spans="1:17" ht="30" customHeight="1" x14ac:dyDescent="0.25">
      <c r="A10" s="107" t="s">
        <v>46</v>
      </c>
      <c r="B10" s="107"/>
      <c r="C10" s="19" t="s">
        <v>62</v>
      </c>
      <c r="D10" s="56">
        <f>IF(C10&lt;&gt;"FULLY",0,2)</f>
        <v>2</v>
      </c>
      <c r="E10" s="56">
        <f>IF($C10&lt;&gt;"TO SOME EXTENT",0,0)</f>
        <v>0</v>
      </c>
      <c r="F10" s="56">
        <f>IF($C10&lt;&gt;"NOT AT ALL",0,-2)</f>
        <v>0</v>
      </c>
      <c r="H10" s="56" t="s">
        <v>62</v>
      </c>
    </row>
    <row r="11" spans="1:17" ht="30" customHeight="1" x14ac:dyDescent="0.25">
      <c r="A11" s="114" t="s">
        <v>48</v>
      </c>
      <c r="B11" s="114"/>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3" t="s">
        <v>55</v>
      </c>
      <c r="F15" s="113"/>
      <c r="G15" s="56">
        <f>SUM(D8,E8,D12,E12,F12)</f>
        <v>-2</v>
      </c>
    </row>
    <row r="19" spans="1:1" x14ac:dyDescent="0.25">
      <c r="A19" s="61"/>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8"/>
      <c r="E3" s="118"/>
      <c r="F3" s="118"/>
    </row>
    <row r="4" spans="1:6" ht="15" customHeight="1" x14ac:dyDescent="0.25">
      <c r="A4" s="13" t="s">
        <v>58</v>
      </c>
      <c r="B4" s="15" t="s">
        <v>58</v>
      </c>
      <c r="D4" s="25"/>
      <c r="E4" s="25"/>
      <c r="F4" s="118"/>
    </row>
    <row r="5" spans="1:6" ht="30" customHeight="1" thickBot="1" x14ac:dyDescent="0.3">
      <c r="A5" s="14" t="s">
        <v>59</v>
      </c>
      <c r="B5" s="16" t="s">
        <v>60</v>
      </c>
      <c r="D5" s="26"/>
      <c r="E5" s="26"/>
      <c r="F5" s="26"/>
    </row>
    <row r="6" spans="1:6" ht="21" thickBot="1" x14ac:dyDescent="0.3">
      <c r="A6" s="27">
        <f>'SECTION 1'!J9+'SECTION 2'!I30</f>
        <v>6</v>
      </c>
      <c r="B6" s="28">
        <f>'SECTION 2'!I30+'SECTION 3'!G15</f>
        <v>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9" t="s">
        <v>66</v>
      </c>
      <c r="B9" s="119"/>
    </row>
    <row r="10" spans="1:6" ht="42" customHeight="1" x14ac:dyDescent="0.25">
      <c r="A10" s="120" t="s">
        <v>113</v>
      </c>
      <c r="B10" s="120"/>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2017-01-23T11:46:59Z</dcterms:modified>
</cp:coreProperties>
</file>