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8C4F1C90-05EB-6A55-5F09-09C24B55AC0B}"/>
  <workbookPr codeName="ThisWorkbook" defaultThemeVersion="124226"/>
  <mc:AlternateContent xmlns:mc="http://schemas.openxmlformats.org/markup-compatibility/2006">
    <mc:Choice Requires="x15">
      <x15ac:absPath xmlns:x15ac="http://schemas.microsoft.com/office/spreadsheetml/2010/11/ac" url="G:\Timemaster\FLOFILES\CDT591153F\PM Filing Structure\19.0 CDA\Cabinet Report Addendum_18jul2018\"/>
    </mc:Choice>
  </mc:AlternateContent>
  <bookViews>
    <workbookView xWindow="0" yWindow="0" windowWidth="8055" windowHeight="7680"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 name="_xlnm.Print_Area" localSheetId="5">'FINAL SCORE'!$A$1:$B$15</definedName>
    <definedName name="_xlnm.Print_Area" localSheetId="0">Introduction!$A$1:$A$49</definedName>
    <definedName name="_xlnm.Print_Area" localSheetId="2">'SECTION 1'!$A$1:$H$16</definedName>
    <definedName name="_xlnm.Print_Area" localSheetId="3">'SECTION 2'!$A$1:$D$33</definedName>
    <definedName name="_xlnm.Print_Area" localSheetId="4">'SECTION 3'!$A$1:$C$17</definedName>
    <definedName name="_xlnm.Print_Area" localSheetId="1">'Your details'!$A$1:$H$15</definedName>
  </definedNames>
  <calcPr calcId="152511" calcMode="autoNoTable"/>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<sst xmlns="http://schemas.openxmlformats.org/spreadsheetml/2006/main" count="188" uniqueCount="122">
  <si>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</si>
  <si>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</si>
  <si>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</si>
  <si>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</si>
  <si>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</si>
  <si>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</si>
  <si>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</si>
  <si>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</si>
  <si>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</si>
  <si>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</si>
  <si>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</si>
  <si>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</si>
  <si>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</si>
  <si>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</si>
  <si>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</si>
  <si>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</si>
  <si>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</si>
  <si>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</si>
  <si>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</si>
  <si>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</si>
  <si>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</si>
  <si>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</si>
  <si>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</si>
  <si>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</si>
  <si>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</si>
  <si>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</si>
  <si>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</si>
  <si>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</si>
  <si>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</si>
  <si>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</si>
  <si>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</si>
  <si>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</si>
  <si>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</si>
  <si>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</si>
  <si>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</si>
  <si>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</si>
  <si>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</si>
  <si>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</si>
  <si>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</si>
  <si>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</si>
  <si>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</si>
  <si>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</si>
  <si>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</si>
  <si>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</si>
  <si>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</si>
  <si>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</si>
  <si>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</si>
  <si>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</si>
  <si>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</si>
  <si>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</si>
  <si>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</si>
  <si>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</si>
  <si>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</si>
  <si>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</si>
  <si>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</si>
  <si>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</si>
  <si>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</si>
  <si>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</si>
  <si>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</si>
  <si>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</si>
  <si>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</si>
  <si>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</si>
  <si>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</si>
  <si>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</si>
  <si>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</si>
  <si>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</si>
  <si>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</si>
  <si>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</si>
  <si>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</si>
  <si>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</si>
  <si>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</si>
  <si>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</si>
  <si>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</si>
  <si>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</si>
  <si>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</si>
  <si>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</si>
  <si>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</si>
  <si>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</si>
  <si>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</si>
  <si>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</si>
  <si>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</si>
  <si>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</si>
  <si>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</si>
  <si>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</si>
  <si>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</si>
  <si>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</si>
  <si>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</si>
  <si>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</si>
  <si>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</si>
  <si>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</si>
  <si>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</si>
  <si>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</si>
  <si>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</si>
  <si>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</si>
  <si>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</si>
  <si>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</si>
  <si>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</si>
  <si>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</si>
  <si>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</si>
  <si>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</si>
  <si>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</si>
  <si>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</si>
  <si>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</si>
  <si>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</si>
  <si>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</si>
  <si>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</si>
  <si>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</si>
  <si>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</si>
  <si>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</si>
  <si>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</si>
  <si>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</si>
  <si>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</si>
  <si>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</si>
  <si>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</si>
  <si>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Economy and Infrastructure</t>
  </si>
  <si>
    <t>Physical Resources and Procurement</t>
  </si>
  <si>
    <t xml:space="preserve">James Mould </t>
  </si>
  <si>
    <t>School Place Planning</t>
  </si>
  <si>
    <t>David Martin</t>
  </si>
  <si>
    <t>Kirklees Council has a statutory duty to ensure that there are sufficient high quality school places to meet the needs of Kirklees families and communities. This is described as “basic need”. In October 2013 Cabinet authorised officers to develop proposals to inject up to 1260 additional school places across Huddersfield to address ongoing and increasing pressures on primary school places arising from expected population growth.This is the third new Primary School in the authority and will meet the growing need for school places in the Locality.</t>
  </si>
  <si>
    <t>Greenhead and Newsome</t>
  </si>
  <si>
    <t xml:space="preserve">Please list your evidence/intelligence here [you can include hyperlinks to files/research/websites]:
1) Demand for Primary School places
2) Designs compliant with current disability standards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</si>
</sst>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0" xfId="0" applyFont="1" applyAlignment="1">
      <alignmen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14" fontId="5" fillId="0" borderId="1" xfId="0" applyNumberFormat="1" applyFont="1" applyBorder="1" applyAlignment="1">
      <alignment horizontal="left" vertical="top"/>
    </xf>
    <xf numFmtId="0" fontId="5" fillId="0" borderId="1" xfId="0" applyFont="1" applyBorder="1" applyAlignment="1">
      <alignment horizontal="left" vertical="top"/>
    </xf>
    <xf numFmtId="0" fontId="5" fillId="0" borderId="0" xfId="0" applyFont="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zoomScaleNormal="100" workbookViewId="0">
      <selection activeCell="A20" sqref="A20"/>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zoomScaleSheetLayoutView="130" workbookViewId="0">
      <selection activeCell="A5" sqref="A5:H5"/>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7" t="s">
        <v>14</v>
      </c>
      <c r="B2" s="67"/>
      <c r="C2" s="67"/>
      <c r="D2" s="67"/>
      <c r="E2" s="67"/>
      <c r="F2" s="67"/>
      <c r="G2" s="67"/>
      <c r="H2" s="67"/>
    </row>
    <row r="4" spans="1:8" ht="15" x14ac:dyDescent="0.25">
      <c r="A4" s="72" t="s">
        <v>1</v>
      </c>
      <c r="B4" s="72"/>
      <c r="C4" s="72"/>
      <c r="D4" s="73" t="s">
        <v>4</v>
      </c>
      <c r="E4" s="74"/>
      <c r="F4" s="74"/>
      <c r="G4" s="74"/>
      <c r="H4" s="75"/>
    </row>
    <row r="5" spans="1:8" ht="30.75" customHeight="1" x14ac:dyDescent="0.2">
      <c r="A5" s="66" t="s">
        <v>114</v>
      </c>
      <c r="B5" s="66"/>
      <c r="C5" s="66"/>
      <c r="D5" s="62" t="s">
        <v>118</v>
      </c>
      <c r="E5" s="63"/>
      <c r="F5" s="63"/>
      <c r="G5" s="63"/>
      <c r="H5" s="64"/>
    </row>
    <row r="6" spans="1:8" ht="15" x14ac:dyDescent="0.25">
      <c r="A6" s="72" t="s">
        <v>2</v>
      </c>
      <c r="B6" s="72"/>
      <c r="C6" s="72"/>
      <c r="D6" s="73" t="s">
        <v>5</v>
      </c>
      <c r="E6" s="74"/>
      <c r="F6" s="74"/>
      <c r="G6" s="74"/>
      <c r="H6" s="75"/>
    </row>
    <row r="7" spans="1:8" ht="29.25" customHeight="1" x14ac:dyDescent="0.2">
      <c r="A7" s="71" t="s">
        <v>115</v>
      </c>
      <c r="B7" s="66"/>
      <c r="C7" s="66"/>
      <c r="D7" s="62" t="s">
        <v>116</v>
      </c>
      <c r="E7" s="63"/>
      <c r="F7" s="63"/>
      <c r="G7" s="63"/>
      <c r="H7" s="64"/>
    </row>
    <row r="8" spans="1:8" ht="15" x14ac:dyDescent="0.25">
      <c r="A8" s="72" t="s">
        <v>3</v>
      </c>
      <c r="B8" s="72"/>
      <c r="C8" s="72"/>
      <c r="D8" s="73" t="s">
        <v>6</v>
      </c>
      <c r="E8" s="74"/>
      <c r="F8" s="74"/>
      <c r="G8" s="74"/>
      <c r="H8" s="75"/>
    </row>
    <row r="9" spans="1:8" ht="25.5" customHeight="1" x14ac:dyDescent="0.2">
      <c r="A9" s="68" t="s">
        <v>117</v>
      </c>
      <c r="B9" s="69"/>
      <c r="C9" s="70"/>
      <c r="D9" s="65">
        <v>43312</v>
      </c>
      <c r="E9" s="66"/>
      <c r="F9" s="66"/>
      <c r="G9" s="66"/>
      <c r="H9" s="66"/>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0"/>
  <sheetViews>
    <sheetView topLeftCell="A7" zoomScale="115" zoomScaleNormal="115" zoomScaleSheetLayoutView="100" workbookViewId="0">
      <selection activeCell="A10" sqref="A10"/>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0" t="s">
        <v>7</v>
      </c>
      <c r="B1" s="80"/>
      <c r="C1" s="80"/>
      <c r="D1" s="80"/>
      <c r="E1" s="80"/>
      <c r="F1" s="80"/>
      <c r="G1" s="80"/>
      <c r="H1" s="10" t="s">
        <v>61</v>
      </c>
      <c r="I1" s="31" t="s">
        <v>39</v>
      </c>
      <c r="J1" s="31" t="s">
        <v>40</v>
      </c>
    </row>
    <row r="2" spans="1:14" ht="30" customHeight="1" x14ac:dyDescent="0.2">
      <c r="A2" s="81" t="s">
        <v>8</v>
      </c>
      <c r="B2" s="81"/>
      <c r="C2" s="81"/>
      <c r="D2" s="81"/>
      <c r="E2" s="81"/>
      <c r="F2" s="81"/>
      <c r="G2" s="81"/>
      <c r="H2" s="17" t="s">
        <v>40</v>
      </c>
      <c r="I2" s="31">
        <f>IF($H2&lt;&gt;"YES",0,2)</f>
        <v>0</v>
      </c>
      <c r="J2" s="31">
        <f>IF($H2&lt;&gt;"No",0,0)</f>
        <v>0</v>
      </c>
      <c r="K2" s="31" t="s">
        <v>49</v>
      </c>
      <c r="N2" s="31" t="s">
        <v>39</v>
      </c>
    </row>
    <row r="3" spans="1:14" ht="26.25" customHeight="1" x14ac:dyDescent="0.2">
      <c r="A3" s="81" t="s">
        <v>9</v>
      </c>
      <c r="B3" s="81"/>
      <c r="C3" s="81"/>
      <c r="D3" s="81"/>
      <c r="E3" s="81"/>
      <c r="F3" s="81"/>
      <c r="G3" s="81"/>
      <c r="H3" s="17" t="s">
        <v>40</v>
      </c>
      <c r="I3" s="31">
        <f>IF($H3&lt;&gt;"YES",0,-2)</f>
        <v>0</v>
      </c>
      <c r="J3" s="31">
        <f t="shared" ref="J3:J7" si="0">IF($H3&lt;&gt;"No",0,0)</f>
        <v>0</v>
      </c>
      <c r="K3" s="31" t="s">
        <v>50</v>
      </c>
      <c r="N3" s="31" t="s">
        <v>40</v>
      </c>
    </row>
    <row r="4" spans="1:14" ht="27" customHeight="1" x14ac:dyDescent="0.2">
      <c r="A4" s="81" t="s">
        <v>10</v>
      </c>
      <c r="B4" s="81"/>
      <c r="C4" s="81"/>
      <c r="D4" s="81"/>
      <c r="E4" s="81"/>
      <c r="F4" s="81"/>
      <c r="G4" s="81"/>
      <c r="H4" s="17" t="s">
        <v>40</v>
      </c>
      <c r="I4" s="31">
        <f>IF($H4&lt;&gt;"YES",0,-2)</f>
        <v>0</v>
      </c>
      <c r="J4" s="31">
        <f t="shared" si="0"/>
        <v>0</v>
      </c>
      <c r="K4" s="31" t="s">
        <v>50</v>
      </c>
    </row>
    <row r="5" spans="1:14" ht="27" customHeight="1" x14ac:dyDescent="0.2">
      <c r="A5" s="81" t="s">
        <v>11</v>
      </c>
      <c r="B5" s="81"/>
      <c r="C5" s="81"/>
      <c r="D5" s="81"/>
      <c r="E5" s="81"/>
      <c r="F5" s="81"/>
      <c r="G5" s="81"/>
      <c r="H5" s="17" t="s">
        <v>39</v>
      </c>
      <c r="I5" s="31">
        <f t="shared" ref="I5" si="1">IF($H5&lt;&gt;"YES",0,2)</f>
        <v>2</v>
      </c>
      <c r="J5" s="31">
        <f t="shared" si="0"/>
        <v>0</v>
      </c>
      <c r="K5" s="31" t="s">
        <v>49</v>
      </c>
    </row>
    <row r="6" spans="1:14" ht="28.5" customHeight="1" x14ac:dyDescent="0.2">
      <c r="A6" s="81" t="s">
        <v>72</v>
      </c>
      <c r="B6" s="81"/>
      <c r="C6" s="81"/>
      <c r="D6" s="81"/>
      <c r="E6" s="81"/>
      <c r="F6" s="81"/>
      <c r="G6" s="81"/>
      <c r="H6" s="17" t="s">
        <v>40</v>
      </c>
      <c r="I6" s="31">
        <f>IF($H6&lt;&gt;"YES",0,-2)</f>
        <v>0</v>
      </c>
      <c r="J6" s="31">
        <f t="shared" si="0"/>
        <v>0</v>
      </c>
      <c r="K6" s="31" t="s">
        <v>50</v>
      </c>
    </row>
    <row r="7" spans="1:14" ht="30.75" customHeight="1" x14ac:dyDescent="0.2">
      <c r="A7" s="76" t="s">
        <v>12</v>
      </c>
      <c r="B7" s="76"/>
      <c r="C7" s="76"/>
      <c r="D7" s="76"/>
      <c r="E7" s="76"/>
      <c r="F7" s="76"/>
      <c r="G7" s="76"/>
      <c r="H7" s="17" t="s">
        <v>40</v>
      </c>
      <c r="I7" s="31">
        <f>IF($H7&lt;&gt;"YES",0,-2)</f>
        <v>0</v>
      </c>
      <c r="J7" s="31">
        <f t="shared" si="0"/>
        <v>0</v>
      </c>
      <c r="K7" s="31" t="s">
        <v>50</v>
      </c>
    </row>
    <row r="8" spans="1:14" ht="33" customHeight="1" x14ac:dyDescent="0.25">
      <c r="A8" s="77" t="s">
        <v>13</v>
      </c>
      <c r="B8" s="78"/>
      <c r="C8" s="78"/>
      <c r="D8" s="78"/>
      <c r="E8" s="78"/>
      <c r="F8" s="78"/>
      <c r="G8" s="78"/>
      <c r="H8" s="79"/>
      <c r="I8" s="31">
        <f>SUM(I2:I7)</f>
        <v>2</v>
      </c>
      <c r="J8" s="31">
        <f>SUM(J2:J7)</f>
        <v>0</v>
      </c>
      <c r="K8" s="31" t="s">
        <v>51</v>
      </c>
    </row>
    <row r="9" spans="1:14" ht="104.25" customHeight="1" x14ac:dyDescent="0.2">
      <c r="A9" s="71" t="s">
        <v>119</v>
      </c>
      <c r="B9" s="71"/>
      <c r="C9" s="71"/>
      <c r="D9" s="71"/>
      <c r="E9" s="71"/>
      <c r="F9" s="71"/>
      <c r="G9" s="71"/>
      <c r="H9" s="71"/>
      <c r="I9" s="32" t="s">
        <v>53</v>
      </c>
      <c r="J9" s="31">
        <f>SUM(I8:J8)</f>
        <v>2</v>
      </c>
    </row>
    <row r="10" spans="1:14" x14ac:dyDescent="0.2">
      <c r="D10" s="61"/>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6" zoomScale="130" zoomScaleNormal="130" workbookViewId="0">
      <selection activeCell="D11" sqref="D11"/>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7" t="s">
        <v>20</v>
      </c>
      <c r="B1" s="88"/>
      <c r="C1" s="89"/>
      <c r="D1" s="21" t="s">
        <v>19</v>
      </c>
    </row>
    <row r="2" spans="1:16" ht="34.5" customHeight="1" x14ac:dyDescent="0.25">
      <c r="A2" s="90"/>
      <c r="B2" s="91"/>
      <c r="C2" s="92"/>
      <c r="D2" s="22" t="s">
        <v>65</v>
      </c>
      <c r="E2" s="34">
        <v>2</v>
      </c>
      <c r="F2" s="34">
        <v>1</v>
      </c>
      <c r="G2" s="34">
        <v>0</v>
      </c>
      <c r="H2" s="34">
        <v>-1</v>
      </c>
      <c r="I2" s="34" t="s">
        <v>71</v>
      </c>
      <c r="K2" s="33" t="s">
        <v>68</v>
      </c>
    </row>
    <row r="3" spans="1:16" ht="30" customHeight="1" x14ac:dyDescent="0.25">
      <c r="A3" s="93" t="s">
        <v>21</v>
      </c>
      <c r="B3" s="93"/>
      <c r="C3" s="93"/>
      <c r="D3" s="24" t="s">
        <v>15</v>
      </c>
      <c r="E3" s="33">
        <f>IF($D3&lt;&gt;"Very Positive",0,2)</f>
        <v>0</v>
      </c>
      <c r="F3" s="33">
        <f>IF($D3&lt;&gt;"Positive",0,1)</f>
        <v>1</v>
      </c>
      <c r="G3" s="33">
        <f>IF($D3&lt;&gt;"Neutral",0,0)</f>
        <v>0</v>
      </c>
      <c r="H3" s="33">
        <f>IF($D3&lt;&gt;"Negative",0,-1)</f>
        <v>0</v>
      </c>
      <c r="I3" s="33">
        <f>IF($D3&lt;&gt;"Very Negative",0,-2)</f>
        <v>0</v>
      </c>
      <c r="K3" s="33" t="s">
        <v>15</v>
      </c>
    </row>
    <row r="4" spans="1:16" ht="30" customHeight="1" x14ac:dyDescent="0.25">
      <c r="A4" s="95" t="s">
        <v>22</v>
      </c>
      <c r="B4" s="96"/>
      <c r="C4" s="97"/>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95" t="s">
        <v>24</v>
      </c>
      <c r="B5" s="96"/>
      <c r="C5" s="97"/>
      <c r="D5" s="23" t="s">
        <v>120</v>
      </c>
      <c r="E5" s="33">
        <f t="shared" si="0"/>
        <v>0</v>
      </c>
      <c r="F5" s="33">
        <f t="shared" si="1"/>
        <v>0</v>
      </c>
      <c r="G5" s="33">
        <f t="shared" si="2"/>
        <v>0</v>
      </c>
      <c r="H5" s="33">
        <f t="shared" si="3"/>
        <v>0</v>
      </c>
      <c r="I5" s="33">
        <f t="shared" si="4"/>
        <v>0</v>
      </c>
      <c r="K5" s="33" t="s">
        <v>17</v>
      </c>
    </row>
    <row r="6" spans="1:16" ht="30" customHeight="1" x14ac:dyDescent="0.25">
      <c r="A6" s="94" t="s">
        <v>23</v>
      </c>
      <c r="B6" s="94"/>
      <c r="C6" s="94"/>
      <c r="D6" s="23" t="s">
        <v>15</v>
      </c>
      <c r="E6" s="33">
        <f t="shared" si="0"/>
        <v>0</v>
      </c>
      <c r="F6" s="33">
        <f t="shared" si="1"/>
        <v>1</v>
      </c>
      <c r="G6" s="33">
        <f t="shared" si="2"/>
        <v>0</v>
      </c>
      <c r="H6" s="33">
        <f t="shared" si="3"/>
        <v>0</v>
      </c>
      <c r="I6" s="33">
        <f t="shared" si="4"/>
        <v>0</v>
      </c>
      <c r="K6" s="33" t="s">
        <v>69</v>
      </c>
    </row>
    <row r="7" spans="1:16" ht="30" customHeight="1" x14ac:dyDescent="0.25">
      <c r="A7" s="98" t="s">
        <v>25</v>
      </c>
      <c r="B7" s="98"/>
      <c r="C7" s="98"/>
      <c r="D7" s="23" t="s">
        <v>15</v>
      </c>
      <c r="E7" s="33">
        <f t="shared" si="0"/>
        <v>0</v>
      </c>
      <c r="F7" s="33">
        <f t="shared" si="1"/>
        <v>1</v>
      </c>
      <c r="G7" s="33">
        <f t="shared" si="2"/>
        <v>0</v>
      </c>
      <c r="H7" s="33">
        <f t="shared" si="3"/>
        <v>0</v>
      </c>
      <c r="I7" s="33">
        <f t="shared" si="4"/>
        <v>0</v>
      </c>
      <c r="K7" s="33" t="s">
        <v>18</v>
      </c>
    </row>
    <row r="8" spans="1:16" ht="30" customHeight="1" x14ac:dyDescent="0.25">
      <c r="A8" s="93" t="s">
        <v>26</v>
      </c>
      <c r="B8" s="93"/>
      <c r="C8" s="93"/>
      <c r="D8" s="85" t="s">
        <v>65</v>
      </c>
    </row>
    <row r="9" spans="1:16" ht="37.5" customHeight="1" thickBot="1" x14ac:dyDescent="0.3">
      <c r="A9" s="82" t="s">
        <v>67</v>
      </c>
      <c r="B9" s="83"/>
      <c r="C9" s="84"/>
      <c r="D9" s="86"/>
      <c r="P9" s="20"/>
    </row>
    <row r="10" spans="1:16" ht="30" customHeight="1" thickBot="1" x14ac:dyDescent="0.3">
      <c r="A10" s="6"/>
      <c r="B10" s="103"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104"/>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103" t="s">
        <v>30</v>
      </c>
      <c r="C12" s="9" t="s">
        <v>27</v>
      </c>
      <c r="D12" s="23" t="s">
        <v>15</v>
      </c>
      <c r="E12" s="33">
        <f t="shared" si="0"/>
        <v>0</v>
      </c>
      <c r="F12" s="33">
        <f t="shared" si="1"/>
        <v>1</v>
      </c>
      <c r="G12" s="33">
        <f t="shared" si="2"/>
        <v>0</v>
      </c>
      <c r="H12" s="33">
        <f t="shared" si="3"/>
        <v>0</v>
      </c>
      <c r="I12" s="33">
        <f t="shared" si="4"/>
        <v>0</v>
      </c>
    </row>
    <row r="13" spans="1:16" ht="30" customHeight="1" thickBot="1" x14ac:dyDescent="0.3">
      <c r="A13" s="7"/>
      <c r="B13" s="104"/>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101"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102"/>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101"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102"/>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101"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102"/>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103"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104"/>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101"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102"/>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103"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104"/>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101"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102"/>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6</v>
      </c>
      <c r="G28" s="35">
        <f t="shared" si="5"/>
        <v>0</v>
      </c>
      <c r="H28" s="35">
        <f t="shared" si="5"/>
        <v>0</v>
      </c>
      <c r="I28" s="35">
        <f t="shared" si="5"/>
        <v>0</v>
      </c>
      <c r="J28" s="35" t="s">
        <v>52</v>
      </c>
    </row>
    <row r="30" spans="1:10" x14ac:dyDescent="0.25">
      <c r="G30" s="99" t="s">
        <v>53</v>
      </c>
      <c r="H30" s="100"/>
      <c r="I30" s="36">
        <f>SUM(E28:I28)</f>
        <v>6</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zoomScaleNormal="100" zoomScaleSheetLayoutView="100" workbookViewId="0">
      <selection activeCell="A11" sqref="A11:B11"/>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41.25" customHeight="1" x14ac:dyDescent="0.25">
      <c r="A1" s="107" t="s">
        <v>47</v>
      </c>
      <c r="B1" s="108"/>
      <c r="C1" s="22" t="s">
        <v>61</v>
      </c>
    </row>
    <row r="2" spans="1:17" ht="30" customHeight="1" x14ac:dyDescent="0.25">
      <c r="A2" s="106" t="s">
        <v>38</v>
      </c>
      <c r="B2" s="106"/>
      <c r="C2" s="5" t="s">
        <v>39</v>
      </c>
      <c r="D2" s="56">
        <f>IF($C2&lt;&gt;"YES",0,2)</f>
        <v>2</v>
      </c>
      <c r="E2" s="56">
        <f>IF($C2&lt;&gt;"NO",0,-2)</f>
        <v>0</v>
      </c>
      <c r="H2" s="56" t="s">
        <v>39</v>
      </c>
    </row>
    <row r="3" spans="1:17" ht="30" customHeight="1" x14ac:dyDescent="0.25">
      <c r="A3" s="105" t="s">
        <v>41</v>
      </c>
      <c r="B3" s="11" t="s">
        <v>42</v>
      </c>
      <c r="C3" s="5" t="s">
        <v>39</v>
      </c>
      <c r="D3" s="56">
        <f>IF(C3&lt;&gt;"YES",0,2)</f>
        <v>2</v>
      </c>
      <c r="E3" s="56">
        <f t="shared" ref="E3:E6" si="0">IF($C3&lt;&gt;"NO",0,-2)</f>
        <v>0</v>
      </c>
      <c r="H3" s="56" t="s">
        <v>40</v>
      </c>
      <c r="O3" s="30"/>
      <c r="P3" s="30"/>
      <c r="Q3" s="30"/>
    </row>
    <row r="4" spans="1:17" ht="30" customHeight="1" x14ac:dyDescent="0.25">
      <c r="A4" s="105"/>
      <c r="B4" s="11" t="s">
        <v>43</v>
      </c>
      <c r="C4" s="5" t="s">
        <v>39</v>
      </c>
      <c r="D4" s="56">
        <f>IF(C4&lt;&gt;"YES",0,2)</f>
        <v>2</v>
      </c>
      <c r="E4" s="56">
        <f t="shared" si="0"/>
        <v>0</v>
      </c>
      <c r="O4" s="30"/>
      <c r="P4" s="30"/>
      <c r="Q4" s="30"/>
    </row>
    <row r="5" spans="1:17" ht="30" customHeight="1" x14ac:dyDescent="0.25">
      <c r="A5" s="105"/>
      <c r="B5" s="11" t="s">
        <v>44</v>
      </c>
      <c r="C5" s="5" t="s">
        <v>39</v>
      </c>
      <c r="D5" s="56">
        <f>IF(C5&lt;&gt;"YES",0,2)</f>
        <v>2</v>
      </c>
      <c r="E5" s="56">
        <f t="shared" si="0"/>
        <v>0</v>
      </c>
    </row>
    <row r="6" spans="1:17" ht="30" customHeight="1" x14ac:dyDescent="0.25">
      <c r="A6" s="105"/>
      <c r="B6" s="11" t="s">
        <v>45</v>
      </c>
      <c r="C6" s="5" t="s">
        <v>39</v>
      </c>
      <c r="D6" s="56">
        <f>IF(C6&lt;&gt;"YES",0,2)</f>
        <v>2</v>
      </c>
      <c r="E6" s="56">
        <f t="shared" si="0"/>
        <v>0</v>
      </c>
    </row>
    <row r="7" spans="1:17" ht="111.75" customHeight="1" x14ac:dyDescent="0.25">
      <c r="A7" s="109" t="s">
        <v>121</v>
      </c>
      <c r="B7" s="110"/>
      <c r="C7" s="111"/>
    </row>
    <row r="8" spans="1:17" ht="15.75" customHeight="1" x14ac:dyDescent="0.25">
      <c r="A8" s="116"/>
      <c r="B8" s="116"/>
      <c r="C8" s="116"/>
      <c r="D8" s="56">
        <f>SUM(D2:D6)</f>
        <v>10</v>
      </c>
      <c r="E8" s="56">
        <f>SUM(E2:E6)</f>
        <v>0</v>
      </c>
      <c r="F8" s="56" t="s">
        <v>52</v>
      </c>
    </row>
    <row r="9" spans="1:17" ht="30" customHeight="1" x14ac:dyDescent="0.25">
      <c r="A9" s="114"/>
      <c r="B9" s="115"/>
      <c r="C9" s="22" t="s">
        <v>65</v>
      </c>
    </row>
    <row r="10" spans="1:17" ht="30" customHeight="1" x14ac:dyDescent="0.25">
      <c r="A10" s="106" t="s">
        <v>46</v>
      </c>
      <c r="B10" s="106"/>
      <c r="C10" s="19" t="s">
        <v>62</v>
      </c>
      <c r="D10" s="56">
        <f>IF(C10&lt;&gt;"FULLY",0,2)</f>
        <v>2</v>
      </c>
      <c r="E10" s="56">
        <f>IF($C10&lt;&gt;"TO SOME EXTENT",0,0)</f>
        <v>0</v>
      </c>
      <c r="F10" s="56">
        <f>IF($C10&lt;&gt;"NOT AT ALL",0,-2)</f>
        <v>0</v>
      </c>
      <c r="H10" s="56" t="s">
        <v>62</v>
      </c>
    </row>
    <row r="11" spans="1:17" ht="30" customHeight="1" x14ac:dyDescent="0.25">
      <c r="A11" s="113" t="s">
        <v>48</v>
      </c>
      <c r="B11" s="113"/>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2" t="s">
        <v>55</v>
      </c>
      <c r="F15" s="112"/>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zoomScaleNormal="100" zoomScaleSheetLayoutView="115" workbookViewId="0">
      <selection activeCell="B21" sqref="B21"/>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7"/>
      <c r="E3" s="117"/>
      <c r="F3" s="117"/>
    </row>
    <row r="4" spans="1:6" ht="15" customHeight="1" x14ac:dyDescent="0.25">
      <c r="A4" s="13" t="s">
        <v>58</v>
      </c>
      <c r="B4" s="15" t="s">
        <v>58</v>
      </c>
      <c r="D4" s="25"/>
      <c r="E4" s="25"/>
      <c r="F4" s="117"/>
    </row>
    <row r="5" spans="1:6" ht="30" customHeight="1" thickBot="1" x14ac:dyDescent="0.3">
      <c r="A5" s="14" t="s">
        <v>59</v>
      </c>
      <c r="B5" s="16" t="s">
        <v>60</v>
      </c>
      <c r="D5" s="26"/>
      <c r="E5" s="26"/>
      <c r="F5" s="26"/>
    </row>
    <row r="6" spans="1:6" ht="21" thickBot="1" x14ac:dyDescent="0.3">
      <c r="A6" s="27">
        <f>'SECTION 1'!J9+'SECTION 2'!I30</f>
        <v>8</v>
      </c>
      <c r="B6" s="28">
        <f>'SECTION 2'!I30+'SECTION 3'!G15</f>
        <v>20</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8" t="s">
        <v>66</v>
      </c>
      <c r="B9" s="118"/>
    </row>
    <row r="10" spans="1:6" ht="42" customHeight="1" x14ac:dyDescent="0.25">
      <c r="A10" s="119" t="s">
        <v>113</v>
      </c>
      <c r="B10" s="119"/>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Your details</vt:lpstr>
      <vt:lpstr>SECTION 1</vt:lpstr>
      <vt:lpstr>SECTION 2</vt:lpstr>
      <vt:lpstr>SECTION 3</vt:lpstr>
      <vt:lpstr>FINAL SCORE</vt:lpstr>
      <vt:lpstr>Introduction!OLE_LINK1</vt:lpstr>
      <vt:lpstr>'FINAL SCORE'!Print_Area</vt:lpstr>
      <vt:lpstr>Introduction!Print_Area</vt:lpstr>
      <vt:lpstr>'SECTION 1'!Print_Area</vt:lpstr>
      <vt:lpstr>'SECTION 2'!Print_Area</vt:lpstr>
      <vt:lpstr>'SECTION 3'!Print_Area</vt:lpstr>
      <vt:lpstr>'Your details'!Print_Area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2018-08-10T10:39:15Z</dcterms:modified>
</cp:coreProperties>
</file>