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6605" windowHeight="742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<sst xmlns="http://schemas.openxmlformats.org/spreadsheetml/2006/main" count="188" uniqueCount="122">
  <si>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</si>
  <si>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</si>
  <si>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</si>
  <si>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</si>
  <si>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</si>
  <si>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</si>
  <si>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</si>
  <si>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</si>
  <si>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</si>
  <si>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</si>
  <si>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</si>
  <si>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</si>
  <si>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</si>
  <si>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</si>
  <si>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</si>
  <si>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</si>
  <si>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</si>
  <si>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</si>
  <si>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</si>
  <si>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</si>
  <si>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</si>
  <si>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</si>
  <si>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</si>
  <si>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</si>
  <si>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</si>
  <si>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</si>
  <si>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</si>
  <si>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</si>
  <si>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</si>
  <si>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</si>
  <si>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</si>
  <si>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</si>
  <si>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</si>
  <si>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</si>
  <si>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</si>
  <si>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</si>
  <si>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</si>
  <si>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</si>
  <si>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</si>
  <si>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</si>
  <si>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</si>
  <si>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</si>
  <si>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</si>
  <si>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</si>
  <si>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</si>
  <si>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</si>
  <si>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</si>
  <si>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</si>
  <si>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</si>
  <si>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</si>
  <si>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</si>
  <si>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</si>
  <si>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</si>
  <si>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</si>
  <si>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</si>
  <si>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</si>
  <si>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</si>
  <si>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</si>
  <si>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</si>
  <si>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</si>
  <si>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</si>
  <si>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</si>
  <si>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</si>
  <si>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</si>
  <si>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</si>
  <si>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</si>
  <si>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</si>
  <si>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</si>
  <si>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</si>
  <si>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</si>
  <si>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</si>
  <si>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</si>
  <si>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</si>
  <si>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</si>
  <si>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</si>
  <si>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</si>
  <si>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</si>
  <si>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</si>
  <si>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</si>
  <si>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</si>
  <si>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</si>
  <si>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</si>
  <si>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</si>
  <si>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</si>
  <si>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</si>
  <si>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</si>
  <si>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</si>
  <si>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</si>
  <si>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</si>
  <si>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</si>
  <si>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</si>
  <si>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</si>
  <si>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</si>
  <si>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</si>
  <si>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</si>
  <si>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</si>
  <si>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</si>
  <si>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</si>
  <si>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</si>
  <si>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</si>
  <si>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</si>
  <si>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</si>
  <si>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</si>
  <si>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</si>
  <si>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</si>
  <si>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</si>
  <si>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</si>
  <si>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</si>
  <si>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</si>
  <si>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</si>
  <si>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</si>
  <si>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</si>
  <si>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</si>
  <si>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</si>
  <si>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</si>
  <si>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</si>
  <si>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All</t>
  </si>
  <si>
    <r>
      <t>T</t>
    </r>
    <r>
      <rPr>
        <sz val="11"/>
        <rFont val="Arial"/>
        <family val="2"/>
      </rPr>
      <t>his proposal adheres to the principles laid out in the Care Act 2014 (revised 2015) and is in li</t>
    </r>
    <r>
      <rPr>
        <sz val="11"/>
        <color rgb="FF000000"/>
        <rFont val="Arial"/>
        <family val="2"/>
      </rPr>
      <t xml:space="preserve">ne with the majority of other Local Authorities.  This is an opportunity for the council to review its current social care packages with a view </t>
    </r>
    <r>
      <rPr>
        <sz val="11"/>
        <rFont val="Arial"/>
        <family val="2"/>
      </rPr>
      <t xml:space="preserve">to providing more personalised and choice led arrangements. Plus better use of available services and procuring services which offer choice, diversity, quality, safety and effectiveness.
The high cost reviews project focuses on conducting person centred reviews for people who are due a review, ensuring all aspects of the individuals’ well-being are considered as reflected in the Care Act 2014 &amp; Mental Health Act 2014. 
</t>
    </r>
    <r>
      <rPr>
        <sz val="11"/>
        <color rgb="FF000000"/>
        <rFont val="Arial"/>
        <family val="2"/>
      </rPr>
      <t xml:space="preserve">
</t>
    </r>
  </si>
  <si>
    <t>Sue Sutcliffe</t>
  </si>
  <si>
    <t xml:space="preserve">Cases will be prioritised for review and will cover people living in a range of different settings. The review will reassess the service users’ social care and establish how these needs can be best met using a more independence model of care. 
The outcome of these reviews will inform local commissioning with the view of providing not only more appropriate and recovery focussed support but also review the costs of these individual packages.
</t>
  </si>
  <si>
    <t>Michelle Cross</t>
  </si>
  <si>
    <t>EX IN4 Adults &amp; Public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</si>
</sst>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2">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4" fontId="5" fillId="0" borderId="2" xfId="0" applyNumberFormat="1" applyFont="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ColWidth="9.140625"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B11" sqref="B11"/>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72" t="s">
        <v>1</v>
      </c>
      <c r="B4" s="72"/>
      <c r="C4" s="72"/>
      <c r="D4" s="73" t="s">
        <v>4</v>
      </c>
      <c r="E4" s="74"/>
      <c r="F4" s="74"/>
      <c r="G4" s="74"/>
      <c r="H4" s="75"/>
    </row>
    <row r="5" spans="1:8" ht="30.75" customHeight="1" x14ac:dyDescent="0.2">
      <c r="A5" s="69" t="s">
        <v>114</v>
      </c>
      <c r="B5" s="70"/>
      <c r="C5" s="71"/>
      <c r="D5" s="61" t="s">
        <v>120</v>
      </c>
      <c r="E5" s="62"/>
      <c r="F5" s="62"/>
      <c r="G5" s="62"/>
      <c r="H5" s="63"/>
    </row>
    <row r="6" spans="1:8" ht="15" x14ac:dyDescent="0.25">
      <c r="A6" s="72" t="s">
        <v>2</v>
      </c>
      <c r="B6" s="72"/>
      <c r="C6" s="72"/>
      <c r="D6" s="73" t="s">
        <v>5</v>
      </c>
      <c r="E6" s="74"/>
      <c r="F6" s="74"/>
      <c r="G6" s="74"/>
      <c r="H6" s="75"/>
    </row>
    <row r="7" spans="1:8" ht="24.75" customHeight="1" x14ac:dyDescent="0.2">
      <c r="A7" s="61" t="s">
        <v>115</v>
      </c>
      <c r="B7" s="62"/>
      <c r="C7" s="63"/>
      <c r="D7" s="61" t="s">
        <v>118</v>
      </c>
      <c r="E7" s="62"/>
      <c r="F7" s="62"/>
      <c r="G7" s="62"/>
      <c r="H7" s="63"/>
    </row>
    <row r="8" spans="1:8" ht="15" x14ac:dyDescent="0.25">
      <c r="A8" s="72" t="s">
        <v>3</v>
      </c>
      <c r="B8" s="72"/>
      <c r="C8" s="72"/>
      <c r="D8" s="73" t="s">
        <v>6</v>
      </c>
      <c r="E8" s="74"/>
      <c r="F8" s="74"/>
      <c r="G8" s="74"/>
      <c r="H8" s="75"/>
    </row>
    <row r="9" spans="1:8" ht="42.75" customHeight="1" x14ac:dyDescent="0.2">
      <c r="A9" s="66" t="s">
        <v>121</v>
      </c>
      <c r="B9" s="67"/>
      <c r="C9" s="68"/>
      <c r="D9" s="64">
        <v>42746</v>
      </c>
      <c r="E9" s="62"/>
      <c r="F9" s="62"/>
      <c r="G9" s="62"/>
      <c r="H9" s="63"/>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P13" sqref="P13"/>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2" t="s">
        <v>7</v>
      </c>
      <c r="B1" s="82"/>
      <c r="C1" s="82"/>
      <c r="D1" s="82"/>
      <c r="E1" s="82"/>
      <c r="F1" s="82"/>
      <c r="G1" s="82"/>
      <c r="H1" s="10" t="s">
        <v>61</v>
      </c>
      <c r="I1" s="31" t="s">
        <v>39</v>
      </c>
      <c r="J1" s="31" t="s">
        <v>40</v>
      </c>
    </row>
    <row r="2" spans="1:14" ht="30" customHeight="1" x14ac:dyDescent="0.2">
      <c r="A2" s="83" t="s">
        <v>8</v>
      </c>
      <c r="B2" s="83"/>
      <c r="C2" s="83"/>
      <c r="D2" s="83"/>
      <c r="E2" s="83"/>
      <c r="F2" s="83"/>
      <c r="G2" s="83"/>
      <c r="H2" s="17" t="s">
        <v>40</v>
      </c>
      <c r="I2" s="31">
        <f>IF($H2&lt;&gt;"YES",0,2)</f>
        <v>0</v>
      </c>
      <c r="J2" s="31">
        <f>IF($H2&lt;&gt;"No",0,0)</f>
        <v>0</v>
      </c>
      <c r="K2" s="31" t="s">
        <v>49</v>
      </c>
      <c r="N2" s="31" t="s">
        <v>39</v>
      </c>
    </row>
    <row r="3" spans="1:14" ht="26.25" customHeight="1" x14ac:dyDescent="0.2">
      <c r="A3" s="83" t="s">
        <v>9</v>
      </c>
      <c r="B3" s="83"/>
      <c r="C3" s="83"/>
      <c r="D3" s="83"/>
      <c r="E3" s="83"/>
      <c r="F3" s="83"/>
      <c r="G3" s="83"/>
      <c r="H3" s="17" t="s">
        <v>40</v>
      </c>
      <c r="I3" s="31">
        <f>IF($H3&lt;&gt;"YES",0,-2)</f>
        <v>0</v>
      </c>
      <c r="J3" s="31">
        <f t="shared" ref="J3:J7" si="0">IF($H3&lt;&gt;"No",0,0)</f>
        <v>0</v>
      </c>
      <c r="K3" s="31" t="s">
        <v>50</v>
      </c>
      <c r="N3" s="31" t="s">
        <v>40</v>
      </c>
    </row>
    <row r="4" spans="1:14" ht="27" customHeight="1" x14ac:dyDescent="0.2">
      <c r="A4" s="83" t="s">
        <v>10</v>
      </c>
      <c r="B4" s="83"/>
      <c r="C4" s="83"/>
      <c r="D4" s="83"/>
      <c r="E4" s="83"/>
      <c r="F4" s="83"/>
      <c r="G4" s="83"/>
      <c r="H4" s="17" t="s">
        <v>40</v>
      </c>
      <c r="I4" s="31">
        <f>IF($H4&lt;&gt;"YES",0,-2)</f>
        <v>0</v>
      </c>
      <c r="J4" s="31">
        <f t="shared" si="0"/>
        <v>0</v>
      </c>
      <c r="K4" s="31" t="s">
        <v>50</v>
      </c>
    </row>
    <row r="5" spans="1:14" ht="27" customHeight="1" x14ac:dyDescent="0.2">
      <c r="A5" s="83" t="s">
        <v>11</v>
      </c>
      <c r="B5" s="83"/>
      <c r="C5" s="83"/>
      <c r="D5" s="83"/>
      <c r="E5" s="83"/>
      <c r="F5" s="83"/>
      <c r="G5" s="83"/>
      <c r="H5" s="17" t="s">
        <v>40</v>
      </c>
      <c r="I5" s="31">
        <f t="shared" ref="I5" si="1">IF($H5&lt;&gt;"YES",0,2)</f>
        <v>0</v>
      </c>
      <c r="J5" s="31">
        <f t="shared" si="0"/>
        <v>0</v>
      </c>
      <c r="K5" s="31" t="s">
        <v>49</v>
      </c>
    </row>
    <row r="6" spans="1:14" ht="28.5" customHeight="1" x14ac:dyDescent="0.2">
      <c r="A6" s="83" t="s">
        <v>72</v>
      </c>
      <c r="B6" s="83"/>
      <c r="C6" s="83"/>
      <c r="D6" s="83"/>
      <c r="E6" s="83"/>
      <c r="F6" s="83"/>
      <c r="G6" s="83"/>
      <c r="H6" s="17" t="s">
        <v>39</v>
      </c>
      <c r="I6" s="31">
        <f>IF($H6&lt;&gt;"YES",0,-2)</f>
        <v>-2</v>
      </c>
      <c r="J6" s="31">
        <f t="shared" si="0"/>
        <v>0</v>
      </c>
      <c r="K6" s="31" t="s">
        <v>50</v>
      </c>
    </row>
    <row r="7" spans="1:14" ht="30.75" customHeight="1" x14ac:dyDescent="0.2">
      <c r="A7" s="76" t="s">
        <v>12</v>
      </c>
      <c r="B7" s="76"/>
      <c r="C7" s="76"/>
      <c r="D7" s="76"/>
      <c r="E7" s="76"/>
      <c r="F7" s="76"/>
      <c r="G7" s="76"/>
      <c r="H7" s="17" t="s">
        <v>40</v>
      </c>
      <c r="I7" s="31">
        <f>IF($H7&lt;&gt;"YES",0,-2)</f>
        <v>0</v>
      </c>
      <c r="J7" s="31">
        <f t="shared" si="0"/>
        <v>0</v>
      </c>
      <c r="K7" s="31" t="s">
        <v>50</v>
      </c>
    </row>
    <row r="8" spans="1:14" ht="33" customHeight="1" x14ac:dyDescent="0.25">
      <c r="A8" s="77" t="s">
        <v>13</v>
      </c>
      <c r="B8" s="78"/>
      <c r="C8" s="78"/>
      <c r="D8" s="78"/>
      <c r="E8" s="78"/>
      <c r="F8" s="78"/>
      <c r="G8" s="78"/>
      <c r="H8" s="79"/>
      <c r="I8" s="31">
        <f>SUM(I2:I7)</f>
        <v>-2</v>
      </c>
      <c r="J8" s="31">
        <f>SUM(J2:J7)</f>
        <v>0</v>
      </c>
      <c r="K8" s="31" t="s">
        <v>51</v>
      </c>
    </row>
    <row r="9" spans="1:14" ht="110.25" customHeight="1" x14ac:dyDescent="0.2">
      <c r="A9" s="69" t="s">
        <v>119</v>
      </c>
      <c r="B9" s="80"/>
      <c r="C9" s="80"/>
      <c r="D9" s="80"/>
      <c r="E9" s="80"/>
      <c r="F9" s="80"/>
      <c r="G9" s="80"/>
      <c r="H9" s="81"/>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M15" sqref="M15"/>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9" t="s">
        <v>20</v>
      </c>
      <c r="B1" s="90"/>
      <c r="C1" s="91"/>
      <c r="D1" s="21" t="s">
        <v>19</v>
      </c>
    </row>
    <row r="2" spans="1:16" ht="20.100000000000001" customHeight="1" x14ac:dyDescent="0.25">
      <c r="A2" s="92"/>
      <c r="B2" s="93"/>
      <c r="C2" s="94"/>
      <c r="D2" s="22" t="s">
        <v>65</v>
      </c>
      <c r="E2" s="34">
        <v>2</v>
      </c>
      <c r="F2" s="34">
        <v>1</v>
      </c>
      <c r="G2" s="34">
        <v>0</v>
      </c>
      <c r="H2" s="34">
        <v>-1</v>
      </c>
      <c r="I2" s="34" t="s">
        <v>71</v>
      </c>
      <c r="K2" s="33" t="s">
        <v>68</v>
      </c>
    </row>
    <row r="3" spans="1:16" ht="30" customHeight="1" x14ac:dyDescent="0.25">
      <c r="A3" s="95" t="s">
        <v>21</v>
      </c>
      <c r="B3" s="95"/>
      <c r="C3" s="95"/>
      <c r="D3" s="24" t="s">
        <v>15</v>
      </c>
      <c r="E3" s="33">
        <f>IF($D3&lt;&gt;"Very Positive",0,2)</f>
        <v>0</v>
      </c>
      <c r="F3" s="33">
        <f>IF($D3&lt;&gt;"Positive",0,1)</f>
        <v>1</v>
      </c>
      <c r="G3" s="33">
        <f>IF($D3&lt;&gt;"Neutral",0,0)</f>
        <v>0</v>
      </c>
      <c r="H3" s="33">
        <f>IF($D3&lt;&gt;"Negative",0,-1)</f>
        <v>0</v>
      </c>
      <c r="I3" s="33">
        <f>IF($D3&lt;&gt;"Very Negative",0,-2)</f>
        <v>0</v>
      </c>
      <c r="K3" s="33" t="s">
        <v>15</v>
      </c>
    </row>
    <row r="4" spans="1:16" ht="30" customHeight="1" x14ac:dyDescent="0.25">
      <c r="A4" s="97" t="s">
        <v>22</v>
      </c>
      <c r="B4" s="98"/>
      <c r="C4" s="99"/>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7" t="s">
        <v>24</v>
      </c>
      <c r="B5" s="98"/>
      <c r="C5" s="99"/>
      <c r="D5" s="23" t="s">
        <v>116</v>
      </c>
      <c r="E5" s="33">
        <f t="shared" si="0"/>
        <v>0</v>
      </c>
      <c r="F5" s="33">
        <f t="shared" si="1"/>
        <v>0</v>
      </c>
      <c r="G5" s="33">
        <f t="shared" si="2"/>
        <v>0</v>
      </c>
      <c r="H5" s="33">
        <f t="shared" si="3"/>
        <v>0</v>
      </c>
      <c r="I5" s="33">
        <f t="shared" si="4"/>
        <v>0</v>
      </c>
      <c r="K5" s="33" t="s">
        <v>17</v>
      </c>
    </row>
    <row r="6" spans="1:16" ht="30" customHeight="1" x14ac:dyDescent="0.25">
      <c r="A6" s="96" t="s">
        <v>23</v>
      </c>
      <c r="B6" s="96"/>
      <c r="C6" s="96"/>
      <c r="D6" s="23" t="s">
        <v>15</v>
      </c>
      <c r="E6" s="33">
        <f t="shared" si="0"/>
        <v>0</v>
      </c>
      <c r="F6" s="33">
        <f t="shared" si="1"/>
        <v>1</v>
      </c>
      <c r="G6" s="33">
        <f t="shared" si="2"/>
        <v>0</v>
      </c>
      <c r="H6" s="33">
        <f t="shared" si="3"/>
        <v>0</v>
      </c>
      <c r="I6" s="33">
        <f t="shared" si="4"/>
        <v>0</v>
      </c>
      <c r="K6" s="33" t="s">
        <v>69</v>
      </c>
    </row>
    <row r="7" spans="1:16" ht="30" customHeight="1" x14ac:dyDescent="0.25">
      <c r="A7" s="100" t="s">
        <v>25</v>
      </c>
      <c r="B7" s="100"/>
      <c r="C7" s="100"/>
      <c r="D7" s="23" t="s">
        <v>15</v>
      </c>
      <c r="E7" s="33">
        <f t="shared" si="0"/>
        <v>0</v>
      </c>
      <c r="F7" s="33">
        <f t="shared" si="1"/>
        <v>1</v>
      </c>
      <c r="G7" s="33">
        <f t="shared" si="2"/>
        <v>0</v>
      </c>
      <c r="H7" s="33">
        <f t="shared" si="3"/>
        <v>0</v>
      </c>
      <c r="I7" s="33">
        <f t="shared" si="4"/>
        <v>0</v>
      </c>
      <c r="K7" s="33" t="s">
        <v>18</v>
      </c>
    </row>
    <row r="8" spans="1:16" ht="30" customHeight="1" x14ac:dyDescent="0.25">
      <c r="A8" s="95" t="s">
        <v>26</v>
      </c>
      <c r="B8" s="95"/>
      <c r="C8" s="95"/>
      <c r="D8" s="87" t="s">
        <v>65</v>
      </c>
    </row>
    <row r="9" spans="1:16" ht="37.5" customHeight="1" thickBot="1" x14ac:dyDescent="0.3">
      <c r="A9" s="84" t="s">
        <v>67</v>
      </c>
      <c r="B9" s="85"/>
      <c r="C9" s="86"/>
      <c r="D9" s="88"/>
      <c r="P9" s="20"/>
    </row>
    <row r="10" spans="1:16" ht="30" customHeight="1" thickBot="1" x14ac:dyDescent="0.3">
      <c r="A10" s="6"/>
      <c r="B10" s="105" t="s">
        <v>29</v>
      </c>
      <c r="C10" s="8" t="s">
        <v>27</v>
      </c>
      <c r="D10" s="23" t="s">
        <v>15</v>
      </c>
      <c r="E10" s="33">
        <f t="shared" si="0"/>
        <v>0</v>
      </c>
      <c r="F10" s="33">
        <f t="shared" si="1"/>
        <v>1</v>
      </c>
      <c r="G10" s="33">
        <f t="shared" si="2"/>
        <v>0</v>
      </c>
      <c r="H10" s="33">
        <f t="shared" si="3"/>
        <v>0</v>
      </c>
      <c r="I10" s="33">
        <f t="shared" si="4"/>
        <v>0</v>
      </c>
    </row>
    <row r="11" spans="1:16" ht="30" customHeight="1" thickBot="1" x14ac:dyDescent="0.3">
      <c r="A11" s="7"/>
      <c r="B11" s="106"/>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105" t="s">
        <v>30</v>
      </c>
      <c r="C12" s="9" t="s">
        <v>27</v>
      </c>
      <c r="D12" s="23" t="s">
        <v>15</v>
      </c>
      <c r="E12" s="33">
        <f t="shared" si="0"/>
        <v>0</v>
      </c>
      <c r="F12" s="33">
        <f t="shared" si="1"/>
        <v>1</v>
      </c>
      <c r="G12" s="33">
        <f t="shared" si="2"/>
        <v>0</v>
      </c>
      <c r="H12" s="33">
        <f t="shared" si="3"/>
        <v>0</v>
      </c>
      <c r="I12" s="33">
        <f t="shared" si="4"/>
        <v>0</v>
      </c>
    </row>
    <row r="13" spans="1:16" ht="30" customHeight="1" thickBot="1" x14ac:dyDescent="0.3">
      <c r="A13" s="7"/>
      <c r="B13" s="106"/>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103" t="s">
        <v>31</v>
      </c>
      <c r="C14" s="9" t="s">
        <v>27</v>
      </c>
      <c r="D14" s="23" t="s">
        <v>15</v>
      </c>
      <c r="E14" s="33">
        <f t="shared" si="0"/>
        <v>0</v>
      </c>
      <c r="F14" s="33">
        <f t="shared" si="1"/>
        <v>1</v>
      </c>
      <c r="G14" s="33">
        <f t="shared" si="2"/>
        <v>0</v>
      </c>
      <c r="H14" s="33">
        <f t="shared" si="3"/>
        <v>0</v>
      </c>
      <c r="I14" s="33">
        <f t="shared" si="4"/>
        <v>0</v>
      </c>
    </row>
    <row r="15" spans="1:16" ht="30" customHeight="1" thickBot="1" x14ac:dyDescent="0.3">
      <c r="A15" s="7"/>
      <c r="B15" s="104"/>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103" t="s">
        <v>32</v>
      </c>
      <c r="C16" s="9" t="s">
        <v>27</v>
      </c>
      <c r="D16" s="23" t="s">
        <v>15</v>
      </c>
      <c r="E16" s="33">
        <f t="shared" si="0"/>
        <v>0</v>
      </c>
      <c r="F16" s="33">
        <f t="shared" si="1"/>
        <v>1</v>
      </c>
      <c r="G16" s="33">
        <f t="shared" si="2"/>
        <v>0</v>
      </c>
      <c r="H16" s="33">
        <f t="shared" si="3"/>
        <v>0</v>
      </c>
      <c r="I16" s="33">
        <f t="shared" si="4"/>
        <v>0</v>
      </c>
    </row>
    <row r="17" spans="1:10" ht="30" customHeight="1" thickBot="1" x14ac:dyDescent="0.3">
      <c r="A17" s="7"/>
      <c r="B17" s="104"/>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103" t="s">
        <v>33</v>
      </c>
      <c r="C18" s="9" t="s">
        <v>27</v>
      </c>
      <c r="D18" s="23" t="s">
        <v>15</v>
      </c>
      <c r="E18" s="33">
        <f t="shared" si="0"/>
        <v>0</v>
      </c>
      <c r="F18" s="33">
        <f t="shared" si="1"/>
        <v>1</v>
      </c>
      <c r="G18" s="33">
        <f t="shared" si="2"/>
        <v>0</v>
      </c>
      <c r="H18" s="33">
        <f t="shared" si="3"/>
        <v>0</v>
      </c>
      <c r="I18" s="33">
        <f t="shared" si="4"/>
        <v>0</v>
      </c>
    </row>
    <row r="19" spans="1:10" ht="30" customHeight="1" thickBot="1" x14ac:dyDescent="0.3">
      <c r="A19" s="7"/>
      <c r="B19" s="104"/>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105" t="s">
        <v>34</v>
      </c>
      <c r="C20" s="9" t="s">
        <v>27</v>
      </c>
      <c r="D20" s="23" t="s">
        <v>15</v>
      </c>
      <c r="E20" s="33">
        <f t="shared" si="0"/>
        <v>0</v>
      </c>
      <c r="F20" s="33">
        <f t="shared" si="1"/>
        <v>1</v>
      </c>
      <c r="G20" s="33">
        <f t="shared" si="2"/>
        <v>0</v>
      </c>
      <c r="H20" s="33">
        <f t="shared" si="3"/>
        <v>0</v>
      </c>
      <c r="I20" s="33">
        <f t="shared" si="4"/>
        <v>0</v>
      </c>
    </row>
    <row r="21" spans="1:10" ht="30" customHeight="1" thickBot="1" x14ac:dyDescent="0.3">
      <c r="A21" s="7"/>
      <c r="B21" s="106"/>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103" t="s">
        <v>35</v>
      </c>
      <c r="C22" s="9" t="s">
        <v>27</v>
      </c>
      <c r="D22" s="23" t="s">
        <v>15</v>
      </c>
      <c r="E22" s="33">
        <f t="shared" si="0"/>
        <v>0</v>
      </c>
      <c r="F22" s="33">
        <f t="shared" si="1"/>
        <v>1</v>
      </c>
      <c r="G22" s="33">
        <f t="shared" si="2"/>
        <v>0</v>
      </c>
      <c r="H22" s="33">
        <f t="shared" si="3"/>
        <v>0</v>
      </c>
      <c r="I22" s="33">
        <f t="shared" si="4"/>
        <v>0</v>
      </c>
    </row>
    <row r="23" spans="1:10" ht="30" customHeight="1" thickBot="1" x14ac:dyDescent="0.3">
      <c r="A23" s="7"/>
      <c r="B23" s="104"/>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105" t="s">
        <v>37</v>
      </c>
      <c r="C24" s="9" t="s">
        <v>27</v>
      </c>
      <c r="D24" s="23" t="s">
        <v>15</v>
      </c>
      <c r="E24" s="33">
        <f t="shared" si="0"/>
        <v>0</v>
      </c>
      <c r="F24" s="33">
        <f t="shared" si="1"/>
        <v>1</v>
      </c>
      <c r="G24" s="33">
        <f t="shared" si="2"/>
        <v>0</v>
      </c>
      <c r="H24" s="33">
        <f t="shared" si="3"/>
        <v>0</v>
      </c>
      <c r="I24" s="33">
        <f t="shared" si="4"/>
        <v>0</v>
      </c>
    </row>
    <row r="25" spans="1:10" ht="30" customHeight="1" thickBot="1" x14ac:dyDescent="0.3">
      <c r="A25" s="7"/>
      <c r="B25" s="106"/>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103" t="s">
        <v>36</v>
      </c>
      <c r="C26" s="9" t="s">
        <v>27</v>
      </c>
      <c r="D26" s="23" t="s">
        <v>15</v>
      </c>
      <c r="E26" s="33">
        <f t="shared" si="0"/>
        <v>0</v>
      </c>
      <c r="F26" s="33">
        <f t="shared" si="1"/>
        <v>1</v>
      </c>
      <c r="G26" s="33">
        <f t="shared" si="2"/>
        <v>0</v>
      </c>
      <c r="H26" s="33">
        <f t="shared" si="3"/>
        <v>0</v>
      </c>
      <c r="I26" s="33">
        <f t="shared" si="4"/>
        <v>0</v>
      </c>
    </row>
    <row r="27" spans="1:10" ht="30" customHeight="1" thickBot="1" x14ac:dyDescent="0.3">
      <c r="A27" s="7"/>
      <c r="B27" s="104"/>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22</v>
      </c>
      <c r="G28" s="35">
        <f t="shared" si="5"/>
        <v>0</v>
      </c>
      <c r="H28" s="35">
        <f t="shared" si="5"/>
        <v>0</v>
      </c>
      <c r="I28" s="35">
        <f t="shared" si="5"/>
        <v>0</v>
      </c>
      <c r="J28" s="35" t="s">
        <v>52</v>
      </c>
    </row>
    <row r="30" spans="1:10" x14ac:dyDescent="0.25">
      <c r="G30" s="101" t="s">
        <v>53</v>
      </c>
      <c r="H30" s="102"/>
      <c r="I30" s="36">
        <f>SUM(E28:I28)</f>
        <v>22</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9" t="s">
        <v>47</v>
      </c>
      <c r="B1" s="110"/>
      <c r="C1" s="22" t="s">
        <v>61</v>
      </c>
    </row>
    <row r="2" spans="1:17" ht="30" customHeight="1" x14ac:dyDescent="0.25">
      <c r="A2" s="108" t="s">
        <v>38</v>
      </c>
      <c r="B2" s="108"/>
      <c r="C2" s="5" t="s">
        <v>39</v>
      </c>
      <c r="D2" s="56">
        <f>IF($C2&lt;&gt;"YES",0,2)</f>
        <v>2</v>
      </c>
      <c r="E2" s="56">
        <f>IF($C2&lt;&gt;"NO",0,-2)</f>
        <v>0</v>
      </c>
      <c r="H2" s="56" t="s">
        <v>39</v>
      </c>
    </row>
    <row r="3" spans="1:17" ht="30" customHeight="1" x14ac:dyDescent="0.25">
      <c r="A3" s="107" t="s">
        <v>41</v>
      </c>
      <c r="B3" s="11" t="s">
        <v>42</v>
      </c>
      <c r="C3" s="5" t="s">
        <v>39</v>
      </c>
      <c r="D3" s="56">
        <f>IF(C3&lt;&gt;"YES",0,2)</f>
        <v>2</v>
      </c>
      <c r="E3" s="56">
        <f t="shared" ref="E3:E6" si="0">IF($C3&lt;&gt;"NO",0,-2)</f>
        <v>0</v>
      </c>
      <c r="H3" s="56" t="s">
        <v>40</v>
      </c>
      <c r="O3" s="30"/>
      <c r="P3" s="30"/>
      <c r="Q3" s="30"/>
    </row>
    <row r="4" spans="1:17" ht="30" customHeight="1" x14ac:dyDescent="0.25">
      <c r="A4" s="107"/>
      <c r="B4" s="11" t="s">
        <v>43</v>
      </c>
      <c r="C4" s="5" t="s">
        <v>39</v>
      </c>
      <c r="D4" s="56">
        <f>IF(C4&lt;&gt;"YES",0,2)</f>
        <v>2</v>
      </c>
      <c r="E4" s="56">
        <f t="shared" si="0"/>
        <v>0</v>
      </c>
      <c r="O4" s="30"/>
      <c r="P4" s="30"/>
      <c r="Q4" s="30"/>
    </row>
    <row r="5" spans="1:17" ht="30" customHeight="1" x14ac:dyDescent="0.25">
      <c r="A5" s="107"/>
      <c r="B5" s="11" t="s">
        <v>44</v>
      </c>
      <c r="C5" s="5" t="s">
        <v>39</v>
      </c>
      <c r="D5" s="56">
        <f>IF(C5&lt;&gt;"YES",0,2)</f>
        <v>2</v>
      </c>
      <c r="E5" s="56">
        <f t="shared" si="0"/>
        <v>0</v>
      </c>
    </row>
    <row r="6" spans="1:17" ht="30" customHeight="1" x14ac:dyDescent="0.25">
      <c r="A6" s="107"/>
      <c r="B6" s="11" t="s">
        <v>45</v>
      </c>
      <c r="C6" s="5" t="s">
        <v>39</v>
      </c>
      <c r="D6" s="56">
        <f>IF(C6&lt;&gt;"YES",0,2)</f>
        <v>2</v>
      </c>
      <c r="E6" s="56">
        <f t="shared" si="0"/>
        <v>0</v>
      </c>
    </row>
    <row r="7" spans="1:17" ht="111.75" customHeight="1" x14ac:dyDescent="0.25">
      <c r="A7" s="111" t="s">
        <v>117</v>
      </c>
      <c r="B7" s="112"/>
      <c r="C7" s="113"/>
    </row>
    <row r="8" spans="1:17" ht="15.75" customHeight="1" x14ac:dyDescent="0.25">
      <c r="A8" s="118"/>
      <c r="B8" s="118"/>
      <c r="C8" s="118"/>
      <c r="D8" s="56">
        <f>SUM(D2:D6)</f>
        <v>10</v>
      </c>
      <c r="E8" s="56">
        <f>SUM(E2:E6)</f>
        <v>0</v>
      </c>
      <c r="F8" s="56" t="s">
        <v>52</v>
      </c>
    </row>
    <row r="9" spans="1:17" ht="30" customHeight="1" x14ac:dyDescent="0.25">
      <c r="A9" s="116"/>
      <c r="B9" s="117"/>
      <c r="C9" s="22" t="s">
        <v>65</v>
      </c>
    </row>
    <row r="10" spans="1:17" ht="30" customHeight="1" x14ac:dyDescent="0.25">
      <c r="A10" s="108" t="s">
        <v>46</v>
      </c>
      <c r="B10" s="108"/>
      <c r="C10" s="19" t="s">
        <v>62</v>
      </c>
      <c r="D10" s="56">
        <f>IF(C10&lt;&gt;"FULLY",0,2)</f>
        <v>2</v>
      </c>
      <c r="E10" s="56">
        <f>IF($C10&lt;&gt;"TO SOME EXTENT",0,0)</f>
        <v>0</v>
      </c>
      <c r="F10" s="56">
        <f>IF($C10&lt;&gt;"NOT AT ALL",0,-2)</f>
        <v>0</v>
      </c>
      <c r="H10" s="56" t="s">
        <v>62</v>
      </c>
    </row>
    <row r="11" spans="1:17" ht="30" customHeight="1" x14ac:dyDescent="0.25">
      <c r="A11" s="115" t="s">
        <v>48</v>
      </c>
      <c r="B11" s="115"/>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4" t="s">
        <v>55</v>
      </c>
      <c r="F15" s="114"/>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B26" sqref="B26"/>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9"/>
      <c r="E3" s="119"/>
      <c r="F3" s="119"/>
    </row>
    <row r="4" spans="1:6" ht="15" customHeight="1" x14ac:dyDescent="0.25">
      <c r="A4" s="13" t="s">
        <v>58</v>
      </c>
      <c r="B4" s="15" t="s">
        <v>58</v>
      </c>
      <c r="D4" s="25"/>
      <c r="E4" s="25"/>
      <c r="F4" s="119"/>
    </row>
    <row r="5" spans="1:6" ht="30" customHeight="1" thickBot="1" x14ac:dyDescent="0.3">
      <c r="A5" s="14" t="s">
        <v>59</v>
      </c>
      <c r="B5" s="16" t="s">
        <v>60</v>
      </c>
      <c r="D5" s="26"/>
      <c r="E5" s="26"/>
      <c r="F5" s="26"/>
    </row>
    <row r="6" spans="1:6" ht="21" thickBot="1" x14ac:dyDescent="0.3">
      <c r="A6" s="27">
        <f>'SECTION 1'!J9+'SECTION 2'!I30</f>
        <v>20</v>
      </c>
      <c r="B6" s="28">
        <f>'SECTION 2'!I30+'SECTION 3'!G15</f>
        <v>36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20" t="s">
        <v>66</v>
      </c>
      <c r="B9" s="120"/>
    </row>
    <row r="10" spans="1:6" ht="42" customHeight="1" x14ac:dyDescent="0.25">
      <c r="A10" s="121" t="s">
        <v>113</v>
      </c>
      <c r="B10" s="121"/>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57197159-3E2C-4848-B9E2-EE59D15E4946}"/>
</file>

<file path=customXml/itemProps2.xml><?xml version="1.0" encoding="utf-8"?>
<ds:datastoreItem xmlns:ds="http://schemas.openxmlformats.org/officeDocument/2006/customXml" ds:itemID="{764C1083-0431-40ED-AD31-9890E0EDA4D0}"/>
</file>

<file path=customXml/itemProps3.xml><?xml version="1.0" encoding="utf-8"?>
<ds:datastoreItem xmlns:ds="http://schemas.openxmlformats.org/officeDocument/2006/customXml" ds:itemID="{D22DF495-106A-4217-B83C-87AA5298E2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2018-01-19T14:22:59Z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