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15600" windowHeight="10560" activeTab="2"/>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<sst xmlns="http://schemas.openxmlformats.org/spreadsheetml/2006/main" count="190" uniqueCount="124">
  <si>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</si>
  <si>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</si>
  <si>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</si>
  <si>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</si>
  <si>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</si>
  <si>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</si>
  <si>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</si>
  <si>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</si>
  <si>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</si>
  <si>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</si>
  <si>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</si>
  <si>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</si>
  <si>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</si>
  <si>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</si>
  <si>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</si>
  <si>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</si>
  <si>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</si>
  <si>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</si>
  <si>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</si>
  <si>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</si>
  <si>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</si>
  <si>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</si>
  <si>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</si>
  <si>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</si>
  <si>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</si>
  <si>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</si>
  <si>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</si>
  <si>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</si>
  <si>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</si>
  <si>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</si>
  <si>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</si>
  <si>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</si>
  <si>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</si>
  <si>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</si>
  <si>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</si>
  <si>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</si>
  <si>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</si>
  <si>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</si>
  <si>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</si>
  <si>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</si>
  <si>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</si>
  <si>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</si>
  <si>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</si>
  <si>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</si>
  <si>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</si>
  <si>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</si>
  <si>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</si>
  <si>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</si>
  <si>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</si>
  <si>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</si>
  <si>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</si>
  <si>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</si>
  <si>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</si>
  <si>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</si>
  <si>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</si>
  <si>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</si>
  <si>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</si>
  <si>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</si>
  <si>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</si>
  <si>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</si>
  <si>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</si>
  <si>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</si>
  <si>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</si>
  <si>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</si>
  <si>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</si>
  <si>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</si>
  <si>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</si>
  <si>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</si>
  <si>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</si>
  <si>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</si>
  <si>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</si>
  <si>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</si>
  <si>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</si>
  <si>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</si>
  <si>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</si>
  <si>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</si>
  <si>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</si>
  <si>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</si>
  <si>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</si>
  <si>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</si>
  <si>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</si>
  <si>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</si>
  <si>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</si>
  <si>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</si>
  <si>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</si>
  <si>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</si>
  <si>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</si>
  <si>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</si>
  <si>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</si>
  <si>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</si>
  <si>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</si>
  <si>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</si>
  <si>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</si>
  <si>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</si>
  <si>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</si>
  <si>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</si>
  <si>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</si>
  <si>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</si>
  <si>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</si>
  <si>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</si>
  <si>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</si>
  <si>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</si>
  <si>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</si>
  <si>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</si>
  <si>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</si>
  <si>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</si>
  <si>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</si>
  <si>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</si>
  <si>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</si>
  <si>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</si>
  <si>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</si>
  <si>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</si>
  <si>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</si>
  <si>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</si>
  <si>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Commercial, Regulatory &amp; Operational Services</t>
  </si>
  <si>
    <t>Joanne Bartholomew</t>
  </si>
  <si>
    <t>Bereavement</t>
  </si>
  <si>
    <t>Sarah Durdin</t>
  </si>
  <si>
    <t>Fees &amp; Charges</t>
  </si>
  <si>
    <t>n/a</t>
  </si>
  <si>
    <t xml:space="preserve">
</t>
  </si>
  <si>
    <t>02.11.17</t>
  </si>
  <si>
    <t xml:space="preserve">Discussed with HR previously. General and specific intelligence includes feedback from service users, customers, funeral directors, research as part of Comprehensive Spending Review into how other local authorities provide services, demographic data about Kirklees population profile, budget management info re current costs / profit / loss/ income of Bereavement Services. Current service provision is in favour of a protected characteristic group for example - cultural requirement for burials as soon as possible after death.  Some cultural requirements can often mean longer than average burial times. Mitigation would take the form of aligning charging to 2012 Cabinet decision (cost recovery &amp; income generation models) https://democracy.kirklees.gov.uk/Data/Cabinet/201210091600/Agenda/CABINET09101246559D.pdf Comparators with other local authorities demonstrates that premium charges for out-of-hours services, extended service times and supplementary service options are already common-place in Bereavement Services e.g. charges published by Bradford, Calderdale, Leeds, Wakefield, Oldham Councils. Supporting evidence has been limited to web-based consulation (12 responses) during 2012/2013, background research into neighbouring authority service provision, financial profiling of the impact of service changes on budgets / income. Changes are reflective of and responsive to changing market demands and trends and as a discretionary function, the Council is able to set its own service-specific fees and charges. Views expressed as part of the engagement process outlined in Stage 2 will be taken to as evidence/intelligence moving forward,
</t>
  </si>
  <si>
    <t>Proposal is to introduce an updated business model and charging structure for Bereavement Services. Fees &amp; charges will be in line with 2012 Cabinet decision on cost recovery and income generation principles. Changes proposed are reflective of and responsive to changing market demands and covers the next 5 year period. Proposal is to remove burial and cremation charges for children, to recover costs of burial service, to continue to generate a surplus from cremation services, to charge for 'out of standard hours' services and to charge for premium services. 'Out of standard hours' burials are currently provided to the Muslim faith only, delivered at additional cost to the Council, but at no extra charge to the service users. Proposal is to recover cost of burials service and increase cremation charges by inflation to meet Md-Term Financial Plan targets. Engagement plans on this proposal are outlined in the Stage 2 document. The Council will be mindful of the wider cultural impact this proposal may have on the community at large and in particular race and religion.</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</si>
</sst>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2" sqref="A2"/>
    </sheetView>
  </sheetViews>
  <sheetFormatPr defaultColWidth="9.140625" defaultRowHeight="12.75" x14ac:dyDescent="0.2"/>
  <cols>
    <col min="1" max="1" width="150.7109375" style="42" customWidth="1"/>
    <col min="2" max="16384" width="9.140625" style="42"/>
  </cols>
  <sheetData>
    <row r="1" spans="1:9" ht="18" x14ac:dyDescent="0.3">
      <c r="A1" s="38" t="s">
        <v>73</v>
      </c>
      <c r="B1" s="40"/>
      <c r="C1" s="40"/>
      <c r="D1" s="40"/>
      <c r="E1" s="40"/>
      <c r="F1" s="40"/>
      <c r="G1" s="40"/>
      <c r="H1" s="40"/>
      <c r="I1" s="40"/>
    </row>
    <row r="2" spans="1:9" ht="15.6" x14ac:dyDescent="0.3">
      <c r="A2" s="39"/>
    </row>
    <row r="3" spans="1:9" ht="15.6" x14ac:dyDescent="0.3">
      <c r="A3" s="44" t="s">
        <v>74</v>
      </c>
    </row>
    <row r="4" spans="1:9" ht="46.5" x14ac:dyDescent="0.2">
      <c r="A4" s="45" t="s">
        <v>79</v>
      </c>
    </row>
    <row r="5" spans="1:9" ht="30.75" x14ac:dyDescent="0.2">
      <c r="A5" s="45" t="s">
        <v>80</v>
      </c>
    </row>
    <row r="6" spans="1:9" ht="15.6" x14ac:dyDescent="0.3">
      <c r="A6" s="46"/>
    </row>
    <row r="7" spans="1:9" ht="15.6" x14ac:dyDescent="0.3">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3" zoomScale="115" zoomScaleNormal="115" workbookViewId="0">
      <selection activeCell="J5" sqref="J5"/>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3">
      <c r="A2" s="65" t="s">
        <v>14</v>
      </c>
      <c r="B2" s="65"/>
      <c r="C2" s="65"/>
      <c r="D2" s="65"/>
      <c r="E2" s="65"/>
      <c r="F2" s="65"/>
      <c r="G2" s="65"/>
      <c r="H2" s="65"/>
    </row>
    <row r="4" spans="1:8" ht="14.1" x14ac:dyDescent="0.3">
      <c r="A4" s="69" t="s">
        <v>1</v>
      </c>
      <c r="B4" s="69"/>
      <c r="C4" s="69"/>
      <c r="D4" s="70" t="s">
        <v>4</v>
      </c>
      <c r="E4" s="71"/>
      <c r="F4" s="71"/>
      <c r="G4" s="71"/>
      <c r="H4" s="72"/>
    </row>
    <row r="5" spans="1:8" ht="30.75" customHeight="1" x14ac:dyDescent="0.3">
      <c r="A5" s="66" t="s">
        <v>114</v>
      </c>
      <c r="B5" s="67"/>
      <c r="C5" s="68"/>
      <c r="D5" s="61" t="s">
        <v>115</v>
      </c>
      <c r="E5" s="62"/>
      <c r="F5" s="62"/>
      <c r="G5" s="62"/>
      <c r="H5" s="63"/>
    </row>
    <row r="6" spans="1:8" ht="14.1" x14ac:dyDescent="0.3">
      <c r="A6" s="69" t="s">
        <v>2</v>
      </c>
      <c r="B6" s="69"/>
      <c r="C6" s="69"/>
      <c r="D6" s="70" t="s">
        <v>5</v>
      </c>
      <c r="E6" s="71"/>
      <c r="F6" s="71"/>
      <c r="G6" s="71"/>
      <c r="H6" s="72"/>
    </row>
    <row r="7" spans="1:8" ht="24.75" customHeight="1" x14ac:dyDescent="0.3">
      <c r="A7" s="64" t="s">
        <v>116</v>
      </c>
      <c r="B7" s="64"/>
      <c r="C7" s="64"/>
      <c r="D7" s="61" t="s">
        <v>117</v>
      </c>
      <c r="E7" s="62"/>
      <c r="F7" s="62"/>
      <c r="G7" s="62"/>
      <c r="H7" s="63"/>
    </row>
    <row r="8" spans="1:8" ht="14.1" x14ac:dyDescent="0.3">
      <c r="A8" s="69" t="s">
        <v>3</v>
      </c>
      <c r="B8" s="69"/>
      <c r="C8" s="69"/>
      <c r="D8" s="70" t="s">
        <v>6</v>
      </c>
      <c r="E8" s="71"/>
      <c r="F8" s="71"/>
      <c r="G8" s="71"/>
      <c r="H8" s="72"/>
    </row>
    <row r="9" spans="1:8" ht="25.5" customHeight="1" x14ac:dyDescent="0.3">
      <c r="A9" s="64" t="s">
        <v>118</v>
      </c>
      <c r="B9" s="64"/>
      <c r="C9" s="64"/>
      <c r="D9" s="64" t="s">
        <v>121</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abSelected="1" topLeftCell="A7" zoomScale="115" zoomScaleNormal="115" workbookViewId="0">
      <selection activeCell="A9" sqref="A9:H9"/>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61</v>
      </c>
      <c r="I1" s="31" t="s">
        <v>39</v>
      </c>
      <c r="J1" s="31" t="s">
        <v>40</v>
      </c>
    </row>
    <row r="2" spans="1:14" ht="30" customHeight="1" x14ac:dyDescent="0.3">
      <c r="A2" s="81" t="s">
        <v>8</v>
      </c>
      <c r="B2" s="81"/>
      <c r="C2" s="81"/>
      <c r="D2" s="81"/>
      <c r="E2" s="81"/>
      <c r="F2" s="81"/>
      <c r="G2" s="81"/>
      <c r="H2" s="17" t="s">
        <v>40</v>
      </c>
      <c r="I2" s="31">
        <f>IF($H2&lt;&gt;"YES",0,2)</f>
        <v>0</v>
      </c>
      <c r="J2" s="31">
        <f>IF($H2&lt;&gt;"No",0,0)</f>
        <v>0</v>
      </c>
      <c r="K2" s="31" t="s">
        <v>49</v>
      </c>
      <c r="N2" s="31" t="s">
        <v>39</v>
      </c>
    </row>
    <row r="3" spans="1:14" ht="26.25" customHeight="1" x14ac:dyDescent="0.3">
      <c r="A3" s="81" t="s">
        <v>9</v>
      </c>
      <c r="B3" s="81"/>
      <c r="C3" s="81"/>
      <c r="D3" s="81"/>
      <c r="E3" s="81"/>
      <c r="F3" s="81"/>
      <c r="G3" s="81"/>
      <c r="H3" s="17" t="s">
        <v>40</v>
      </c>
      <c r="I3" s="31">
        <f>IF($H3&lt;&gt;"YES",0,-2)</f>
        <v>0</v>
      </c>
      <c r="J3" s="31">
        <f t="shared" ref="J3:J7" si="0">IF($H3&lt;&gt;"No",0,0)</f>
        <v>0</v>
      </c>
      <c r="K3" s="31" t="s">
        <v>50</v>
      </c>
      <c r="N3" s="31" t="s">
        <v>40</v>
      </c>
    </row>
    <row r="4" spans="1:14" ht="27" customHeight="1" x14ac:dyDescent="0.3">
      <c r="A4" s="81" t="s">
        <v>10</v>
      </c>
      <c r="B4" s="81"/>
      <c r="C4" s="81"/>
      <c r="D4" s="81"/>
      <c r="E4" s="81"/>
      <c r="F4" s="81"/>
      <c r="G4" s="81"/>
      <c r="H4" s="17" t="s">
        <v>40</v>
      </c>
      <c r="I4" s="31">
        <f>IF($H4&lt;&gt;"YES",0,-2)</f>
        <v>0</v>
      </c>
      <c r="J4" s="31">
        <f t="shared" si="0"/>
        <v>0</v>
      </c>
      <c r="K4" s="31" t="s">
        <v>50</v>
      </c>
    </row>
    <row r="5" spans="1:14" ht="27" customHeight="1" x14ac:dyDescent="0.3">
      <c r="A5" s="81" t="s">
        <v>11</v>
      </c>
      <c r="B5" s="81"/>
      <c r="C5" s="81"/>
      <c r="D5" s="81"/>
      <c r="E5" s="81"/>
      <c r="F5" s="81"/>
      <c r="G5" s="81"/>
      <c r="H5" s="17" t="s">
        <v>40</v>
      </c>
      <c r="I5" s="31">
        <f t="shared" ref="I5" si="1">IF($H5&lt;&gt;"YES",0,2)</f>
        <v>0</v>
      </c>
      <c r="J5" s="31">
        <f t="shared" si="0"/>
        <v>0</v>
      </c>
      <c r="K5" s="31" t="s">
        <v>49</v>
      </c>
    </row>
    <row r="6" spans="1:14" ht="28.5" customHeight="1" x14ac:dyDescent="0.3">
      <c r="A6" s="81" t="s">
        <v>72</v>
      </c>
      <c r="B6" s="81"/>
      <c r="C6" s="81"/>
      <c r="D6" s="81"/>
      <c r="E6" s="81"/>
      <c r="F6" s="81"/>
      <c r="G6" s="81"/>
      <c r="H6" s="17" t="s">
        <v>40</v>
      </c>
      <c r="I6" s="31">
        <f>IF($H6&lt;&gt;"YES",0,-2)</f>
        <v>0</v>
      </c>
      <c r="J6" s="31">
        <f t="shared" si="0"/>
        <v>0</v>
      </c>
      <c r="K6" s="31" t="s">
        <v>50</v>
      </c>
    </row>
    <row r="7" spans="1:14" ht="30.75" customHeight="1" x14ac:dyDescent="0.3">
      <c r="A7" s="73" t="s">
        <v>12</v>
      </c>
      <c r="B7" s="73"/>
      <c r="C7" s="73"/>
      <c r="D7" s="73"/>
      <c r="E7" s="73"/>
      <c r="F7" s="73"/>
      <c r="G7" s="73"/>
      <c r="H7" s="17" t="s">
        <v>39</v>
      </c>
      <c r="I7" s="31">
        <f>IF($H7&lt;&gt;"YES",0,-2)</f>
        <v>-2</v>
      </c>
      <c r="J7" s="31">
        <f t="shared" si="0"/>
        <v>0</v>
      </c>
      <c r="K7" s="31" t="s">
        <v>50</v>
      </c>
    </row>
    <row r="8" spans="1:14" ht="33" customHeight="1" x14ac:dyDescent="0.3">
      <c r="A8" s="74" t="s">
        <v>13</v>
      </c>
      <c r="B8" s="75"/>
      <c r="C8" s="75"/>
      <c r="D8" s="75"/>
      <c r="E8" s="75"/>
      <c r="F8" s="75"/>
      <c r="G8" s="75"/>
      <c r="H8" s="76"/>
      <c r="I8" s="31">
        <f>SUM(I2:I7)</f>
        <v>-2</v>
      </c>
      <c r="J8" s="31">
        <f>SUM(J2:J7)</f>
        <v>0</v>
      </c>
      <c r="K8" s="31" t="s">
        <v>51</v>
      </c>
    </row>
    <row r="9" spans="1:14" ht="66" customHeight="1" x14ac:dyDescent="0.2">
      <c r="A9" s="77" t="s">
        <v>123</v>
      </c>
      <c r="B9" s="78"/>
      <c r="C9" s="78"/>
      <c r="D9" s="78"/>
      <c r="E9" s="78"/>
      <c r="F9" s="78"/>
      <c r="G9" s="78"/>
      <c r="H9" s="79"/>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sqref="A1:C2"/>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3" t="s">
        <v>20</v>
      </c>
      <c r="B1" s="94"/>
      <c r="C1" s="95"/>
      <c r="D1" s="21" t="s">
        <v>19</v>
      </c>
    </row>
    <row r="2" spans="1:16" ht="20.100000000000001" customHeight="1" x14ac:dyDescent="0.25">
      <c r="A2" s="96"/>
      <c r="B2" s="97"/>
      <c r="C2" s="98"/>
      <c r="D2" s="22" t="s">
        <v>65</v>
      </c>
      <c r="E2" s="34">
        <v>2</v>
      </c>
      <c r="F2" s="34">
        <v>1</v>
      </c>
      <c r="G2" s="34">
        <v>0</v>
      </c>
      <c r="H2" s="34">
        <v>-1</v>
      </c>
      <c r="I2" s="34" t="s">
        <v>71</v>
      </c>
      <c r="K2" s="33" t="s">
        <v>68</v>
      </c>
    </row>
    <row r="3" spans="1:16" ht="30" customHeight="1" x14ac:dyDescent="0.35">
      <c r="A3" s="99" t="s">
        <v>21</v>
      </c>
      <c r="B3" s="99"/>
      <c r="C3" s="99"/>
      <c r="D3" s="24" t="s">
        <v>17</v>
      </c>
      <c r="E3" s="33">
        <f>IF($D3&lt;&gt;"Very Positive",0,2)</f>
        <v>0</v>
      </c>
      <c r="F3" s="33">
        <f>IF($D3&lt;&gt;"Positive",0,1)</f>
        <v>0</v>
      </c>
      <c r="G3" s="33">
        <f>IF($D3&lt;&gt;"Neutral",0,0)</f>
        <v>0</v>
      </c>
      <c r="H3" s="33">
        <f>IF($D3&lt;&gt;"Negative",0,-1)</f>
        <v>-1</v>
      </c>
      <c r="I3" s="33">
        <f>IF($D3&lt;&gt;"Very Negative",0,-2)</f>
        <v>0</v>
      </c>
      <c r="K3" s="33" t="s">
        <v>15</v>
      </c>
    </row>
    <row r="4" spans="1:16" ht="30" customHeight="1" x14ac:dyDescent="0.35">
      <c r="A4" s="101" t="s">
        <v>22</v>
      </c>
      <c r="B4" s="102"/>
      <c r="C4" s="103"/>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35">
      <c r="A5" s="101" t="s">
        <v>24</v>
      </c>
      <c r="B5" s="102"/>
      <c r="C5" s="103"/>
      <c r="D5" s="23" t="s">
        <v>119</v>
      </c>
      <c r="E5" s="33">
        <f t="shared" si="0"/>
        <v>0</v>
      </c>
      <c r="F5" s="33">
        <f t="shared" si="1"/>
        <v>0</v>
      </c>
      <c r="G5" s="33">
        <f t="shared" si="2"/>
        <v>0</v>
      </c>
      <c r="H5" s="33">
        <f t="shared" si="3"/>
        <v>0</v>
      </c>
      <c r="I5" s="33">
        <f t="shared" si="4"/>
        <v>0</v>
      </c>
      <c r="K5" s="33" t="s">
        <v>17</v>
      </c>
    </row>
    <row r="6" spans="1:16" ht="30" customHeight="1" x14ac:dyDescent="0.35">
      <c r="A6" s="100" t="s">
        <v>23</v>
      </c>
      <c r="B6" s="100"/>
      <c r="C6" s="100"/>
      <c r="D6" s="23" t="s">
        <v>16</v>
      </c>
      <c r="E6" s="33">
        <f t="shared" si="0"/>
        <v>0</v>
      </c>
      <c r="F6" s="33">
        <f t="shared" si="1"/>
        <v>0</v>
      </c>
      <c r="G6" s="33">
        <f t="shared" si="2"/>
        <v>0</v>
      </c>
      <c r="H6" s="33">
        <f t="shared" si="3"/>
        <v>0</v>
      </c>
      <c r="I6" s="33">
        <f t="shared" si="4"/>
        <v>0</v>
      </c>
      <c r="K6" s="33" t="s">
        <v>69</v>
      </c>
    </row>
    <row r="7" spans="1:16" ht="30" customHeight="1" x14ac:dyDescent="0.35">
      <c r="A7" s="104" t="s">
        <v>25</v>
      </c>
      <c r="B7" s="104"/>
      <c r="C7" s="104"/>
      <c r="D7" s="23" t="s">
        <v>17</v>
      </c>
      <c r="E7" s="33">
        <f t="shared" si="0"/>
        <v>0</v>
      </c>
      <c r="F7" s="33">
        <f t="shared" si="1"/>
        <v>0</v>
      </c>
      <c r="G7" s="33">
        <f t="shared" si="2"/>
        <v>0</v>
      </c>
      <c r="H7" s="33">
        <f t="shared" si="3"/>
        <v>-1</v>
      </c>
      <c r="I7" s="33">
        <f t="shared" si="4"/>
        <v>0</v>
      </c>
      <c r="K7" s="33" t="s">
        <v>18</v>
      </c>
    </row>
    <row r="8" spans="1:16" ht="30" customHeight="1" x14ac:dyDescent="0.25">
      <c r="A8" s="99" t="s">
        <v>26</v>
      </c>
      <c r="B8" s="99"/>
      <c r="C8" s="99"/>
      <c r="D8" s="91" t="s">
        <v>65</v>
      </c>
    </row>
    <row r="9" spans="1:16" ht="37.5" customHeight="1" thickBot="1" x14ac:dyDescent="0.3">
      <c r="A9" s="88" t="s">
        <v>67</v>
      </c>
      <c r="B9" s="89"/>
      <c r="C9" s="90"/>
      <c r="D9" s="92"/>
      <c r="P9" s="20"/>
    </row>
    <row r="10" spans="1:16" ht="30" customHeight="1" thickBot="1" x14ac:dyDescent="0.3">
      <c r="A10" s="6"/>
      <c r="B10" s="86"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7"/>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6"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7"/>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84"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5"/>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4"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5"/>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4"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5"/>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6"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7"/>
      <c r="C21" s="9" t="s">
        <v>28</v>
      </c>
      <c r="D21" s="23" t="s">
        <v>17</v>
      </c>
      <c r="E21" s="33">
        <f t="shared" si="0"/>
        <v>0</v>
      </c>
      <c r="F21" s="33">
        <f t="shared" si="1"/>
        <v>0</v>
      </c>
      <c r="G21" s="33">
        <f t="shared" si="2"/>
        <v>0</v>
      </c>
      <c r="H21" s="33">
        <f t="shared" si="3"/>
        <v>-1</v>
      </c>
      <c r="I21" s="33">
        <f t="shared" si="4"/>
        <v>0</v>
      </c>
    </row>
    <row r="22" spans="1:10" ht="30" customHeight="1" thickBot="1" x14ac:dyDescent="0.3">
      <c r="A22" s="6"/>
      <c r="B22" s="84"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5"/>
      <c r="C23" s="9" t="s">
        <v>28</v>
      </c>
      <c r="D23" s="23" t="s">
        <v>17</v>
      </c>
      <c r="E23" s="33">
        <f t="shared" si="0"/>
        <v>0</v>
      </c>
      <c r="F23" s="33">
        <f t="shared" si="1"/>
        <v>0</v>
      </c>
      <c r="G23" s="33">
        <f t="shared" si="2"/>
        <v>0</v>
      </c>
      <c r="H23" s="33">
        <f t="shared" si="3"/>
        <v>-1</v>
      </c>
      <c r="I23" s="33">
        <f t="shared" si="4"/>
        <v>0</v>
      </c>
    </row>
    <row r="24" spans="1:10" ht="30" customHeight="1" thickBot="1" x14ac:dyDescent="0.3">
      <c r="A24" s="6"/>
      <c r="B24" s="86"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7"/>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4"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5"/>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-4</v>
      </c>
      <c r="I28" s="35">
        <f t="shared" si="5"/>
        <v>0</v>
      </c>
      <c r="J28" s="35" t="s">
        <v>52</v>
      </c>
    </row>
    <row r="30" spans="1:10" x14ac:dyDescent="0.25">
      <c r="G30" s="82" t="s">
        <v>53</v>
      </c>
      <c r="H30" s="83"/>
      <c r="I30" s="36">
        <f>SUM(E28:I28)</f>
        <v>-4</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35">
      <c r="A1" s="107" t="s">
        <v>47</v>
      </c>
      <c r="B1" s="108"/>
      <c r="C1" s="22" t="s">
        <v>61</v>
      </c>
    </row>
    <row r="2" spans="1:17" ht="30" customHeight="1" x14ac:dyDescent="0.35">
      <c r="A2" s="106" t="s">
        <v>38</v>
      </c>
      <c r="B2" s="106"/>
      <c r="C2" s="5" t="s">
        <v>39</v>
      </c>
      <c r="D2" s="56">
        <f>IF($C2&lt;&gt;"YES",0,2)</f>
        <v>2</v>
      </c>
      <c r="E2" s="56">
        <f>IF($C2&lt;&gt;"NO",0,-2)</f>
        <v>0</v>
      </c>
      <c r="H2" s="56" t="s">
        <v>39</v>
      </c>
    </row>
    <row r="3" spans="1:17" ht="30" customHeight="1" x14ac:dyDescent="0.25">
      <c r="A3" s="105" t="s">
        <v>41</v>
      </c>
      <c r="B3" s="11" t="s">
        <v>42</v>
      </c>
      <c r="C3" s="5" t="s">
        <v>39</v>
      </c>
      <c r="D3" s="56">
        <f>IF(C3&lt;&gt;"YES",0,2)</f>
        <v>2</v>
      </c>
      <c r="E3" s="56">
        <f t="shared" ref="E3:E6" si="0">IF($C3&lt;&gt;"NO",0,-2)</f>
        <v>0</v>
      </c>
      <c r="H3" s="56" t="s">
        <v>40</v>
      </c>
      <c r="O3" s="30"/>
      <c r="P3" s="30"/>
      <c r="Q3" s="30"/>
    </row>
    <row r="4" spans="1:17" ht="30" customHeight="1" x14ac:dyDescent="0.25">
      <c r="A4" s="105"/>
      <c r="B4" s="11" t="s">
        <v>43</v>
      </c>
      <c r="C4" s="5" t="s">
        <v>39</v>
      </c>
      <c r="D4" s="56">
        <f>IF(C4&lt;&gt;"YES",0,2)</f>
        <v>2</v>
      </c>
      <c r="E4" s="56">
        <f t="shared" si="0"/>
        <v>0</v>
      </c>
      <c r="O4" s="30"/>
      <c r="P4" s="30"/>
      <c r="Q4" s="30"/>
    </row>
    <row r="5" spans="1:17" ht="30" customHeight="1" x14ac:dyDescent="0.25">
      <c r="A5" s="105"/>
      <c r="B5" s="11" t="s">
        <v>44</v>
      </c>
      <c r="C5" s="5" t="s">
        <v>39</v>
      </c>
      <c r="D5" s="56">
        <f>IF(C5&lt;&gt;"YES",0,2)</f>
        <v>2</v>
      </c>
      <c r="E5" s="56">
        <f t="shared" si="0"/>
        <v>0</v>
      </c>
    </row>
    <row r="6" spans="1:17" ht="21" customHeight="1" x14ac:dyDescent="0.25">
      <c r="A6" s="105"/>
      <c r="B6" s="11" t="s">
        <v>45</v>
      </c>
      <c r="C6" s="5" t="s">
        <v>39</v>
      </c>
      <c r="D6" s="56">
        <f>IF(C6&lt;&gt;"YES",0,2)</f>
        <v>2</v>
      </c>
      <c r="E6" s="56">
        <f t="shared" si="0"/>
        <v>0</v>
      </c>
    </row>
    <row r="7" spans="1:17" ht="192.6" customHeight="1" x14ac:dyDescent="0.25">
      <c r="A7" s="109" t="s">
        <v>122</v>
      </c>
      <c r="B7" s="110"/>
      <c r="C7" s="111"/>
    </row>
    <row r="8" spans="1:17" ht="15.75" customHeight="1" x14ac:dyDescent="0.35">
      <c r="A8" s="116" t="s">
        <v>120</v>
      </c>
      <c r="B8" s="117"/>
      <c r="C8" s="117"/>
      <c r="D8" s="56">
        <f>SUM(D2:D6)</f>
        <v>10</v>
      </c>
      <c r="E8" s="56">
        <f>SUM(E2:E6)</f>
        <v>0</v>
      </c>
      <c r="F8" s="56" t="s">
        <v>52</v>
      </c>
    </row>
    <row r="9" spans="1:17" ht="30" customHeight="1" x14ac:dyDescent="0.35">
      <c r="A9" s="114"/>
      <c r="B9" s="115"/>
      <c r="C9" s="22" t="s">
        <v>65</v>
      </c>
    </row>
    <row r="10" spans="1:17" ht="30" customHeight="1" x14ac:dyDescent="0.25">
      <c r="A10" s="106" t="s">
        <v>46</v>
      </c>
      <c r="B10" s="106"/>
      <c r="C10" s="19" t="s">
        <v>63</v>
      </c>
      <c r="D10" s="56">
        <f>IF(C10&lt;&gt;"FULLY",0,2)</f>
        <v>0</v>
      </c>
      <c r="E10" s="56">
        <f>IF($C10&lt;&gt;"TO SOME EXTENT",0,0)</f>
        <v>0</v>
      </c>
      <c r="F10" s="56">
        <f>IF($C10&lt;&gt;"NOT AT ALL",0,-2)</f>
        <v>0</v>
      </c>
      <c r="H10" s="56" t="s">
        <v>62</v>
      </c>
    </row>
    <row r="11" spans="1:17" ht="30" customHeight="1" x14ac:dyDescent="0.25">
      <c r="A11" s="113" t="s">
        <v>48</v>
      </c>
      <c r="B11" s="113"/>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0</v>
      </c>
      <c r="G12" s="56" t="s">
        <v>54</v>
      </c>
      <c r="H12" s="56" t="s">
        <v>64</v>
      </c>
    </row>
    <row r="15" spans="1:17" x14ac:dyDescent="0.25">
      <c r="E15" s="112" t="s">
        <v>55</v>
      </c>
      <c r="F15" s="112"/>
      <c r="G15" s="56">
        <f>SUM(D8,E8,D12,E12,F12)</f>
        <v>12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2" sqref="A2"/>
    </sheetView>
  </sheetViews>
  <sheetFormatPr defaultRowHeight="15" x14ac:dyDescent="0.25"/>
  <cols>
    <col min="1" max="2" width="44.28515625" customWidth="1"/>
  </cols>
  <sheetData>
    <row r="1" spans="1:6" ht="18.600000000000001" x14ac:dyDescent="0.45">
      <c r="A1" s="29" t="s">
        <v>70</v>
      </c>
    </row>
    <row r="2" spans="1:6" ht="30" customHeight="1" thickBot="1" x14ac:dyDescent="0.4">
      <c r="A2" s="12"/>
    </row>
    <row r="3" spans="1:6" ht="15" customHeight="1" thickBot="1" x14ac:dyDescent="0.3">
      <c r="A3" s="18" t="s">
        <v>56</v>
      </c>
      <c r="B3" s="37" t="s">
        <v>57</v>
      </c>
      <c r="D3" s="118"/>
      <c r="E3" s="118"/>
      <c r="F3" s="118"/>
    </row>
    <row r="4" spans="1:6" ht="15" customHeight="1" x14ac:dyDescent="0.25">
      <c r="A4" s="13" t="s">
        <v>58</v>
      </c>
      <c r="B4" s="15" t="s">
        <v>58</v>
      </c>
      <c r="D4" s="25"/>
      <c r="E4" s="25"/>
      <c r="F4" s="118"/>
    </row>
    <row r="5" spans="1:6" ht="30" customHeight="1" thickBot="1" x14ac:dyDescent="0.4">
      <c r="A5" s="14" t="s">
        <v>59</v>
      </c>
      <c r="B5" s="16" t="s">
        <v>60</v>
      </c>
      <c r="D5" s="26"/>
      <c r="E5" s="26"/>
      <c r="F5" s="26"/>
    </row>
    <row r="6" spans="1:6" ht="20.45" thickBot="1" x14ac:dyDescent="0.4">
      <c r="A6" s="27">
        <f>'SECTION 1'!J9+'SECTION 2'!I30</f>
        <v>-6</v>
      </c>
      <c r="B6" s="28">
        <f>'SECTION 2'!I30+'SECTION 3'!G15</f>
        <v>8</v>
      </c>
      <c r="D6" s="26"/>
      <c r="E6" s="26"/>
      <c r="F6" s="26"/>
    </row>
    <row r="7" spans="1:6" ht="20.100000000000001" x14ac:dyDescent="0.35">
      <c r="A7" s="57" t="s">
        <v>110</v>
      </c>
      <c r="B7" s="58" t="s">
        <v>110</v>
      </c>
      <c r="D7" s="26"/>
      <c r="E7" s="26"/>
      <c r="F7" s="26"/>
    </row>
    <row r="8" spans="1:6" ht="20.45" thickBot="1" x14ac:dyDescent="0.4">
      <c r="A8" s="59" t="s">
        <v>111</v>
      </c>
      <c r="B8" s="60" t="s">
        <v>112</v>
      </c>
    </row>
    <row r="9" spans="1:6" ht="21" x14ac:dyDescent="0.35">
      <c r="A9" s="119" t="s">
        <v>66</v>
      </c>
      <c r="B9" s="119"/>
    </row>
    <row r="10" spans="1:6" ht="42" customHeight="1" x14ac:dyDescent="0.35">
      <c r="A10" s="120" t="s">
        <v>113</v>
      </c>
      <c r="B10" s="120"/>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Temp</cp:lastModifiedBy>
  <cp:lastPrinted>2017-11-06T10:59:17Z</cp:lastPrinted>
  <dcterms:created xsi:type="dcterms:W3CDTF">2016-04-19T12:09:38Z</dcterms:created>
  <dcterms:modified xsi:type="dcterms:W3CDTF">2017-11-06T15:19:22Z</dcterms:modified>
</cp:coreProperties>
</file>