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8960" windowHeight="736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<sst xmlns="http://schemas.openxmlformats.org/spreadsheetml/2006/main" count="189" uniqueCount="123">
  <si>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</si>
  <si>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</si>
  <si>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</si>
  <si>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</si>
  <si>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</si>
  <si>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</si>
  <si>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</si>
  <si>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</si>
  <si>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</si>
  <si>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</si>
  <si>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</si>
  <si>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</si>
  <si>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</si>
  <si>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</si>
  <si>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</si>
  <si>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</si>
  <si>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</si>
  <si>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</si>
  <si>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</si>
  <si>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</si>
  <si>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</si>
  <si>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</si>
  <si>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</si>
  <si>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</si>
  <si>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</si>
  <si>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</si>
  <si>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</si>
  <si>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</si>
  <si>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</si>
  <si>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</si>
  <si>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</si>
  <si>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</si>
  <si>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</si>
  <si>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</si>
  <si>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</si>
  <si>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</si>
  <si>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</si>
  <si>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</si>
  <si>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</si>
  <si>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</si>
  <si>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</si>
  <si>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</si>
  <si>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</si>
  <si>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</si>
  <si>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</si>
  <si>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</si>
  <si>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</si>
  <si>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</si>
  <si>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</si>
  <si>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</si>
  <si>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</si>
  <si>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</si>
  <si>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</si>
  <si>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</si>
  <si>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</si>
  <si>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</si>
  <si>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</si>
  <si>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</si>
  <si>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</si>
  <si>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</si>
  <si>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</si>
  <si>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</si>
  <si>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</si>
  <si>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</si>
  <si>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</si>
  <si>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</si>
  <si>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</si>
  <si>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</si>
  <si>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</si>
  <si>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</si>
  <si>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</si>
  <si>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</si>
  <si>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</si>
  <si>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</si>
  <si>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</si>
  <si>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</si>
  <si>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</si>
  <si>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</si>
  <si>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</si>
  <si>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</si>
  <si>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</si>
  <si>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</si>
  <si>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</si>
  <si>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</si>
  <si>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</si>
  <si>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</si>
  <si>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</si>
  <si>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</si>
  <si>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</si>
  <si>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</si>
  <si>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</si>
  <si>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</si>
  <si>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</si>
  <si>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</si>
  <si>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</si>
  <si>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</si>
  <si>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</si>
  <si>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</si>
  <si>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</si>
  <si>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</si>
  <si>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</si>
  <si>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</si>
  <si>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</si>
  <si>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</si>
  <si>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</si>
  <si>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</si>
  <si>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</si>
  <si>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</si>
  <si>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</si>
  <si>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</si>
  <si>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</si>
  <si>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</si>
  <si>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</si>
  <si>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</si>
  <si>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CTC</t>
  </si>
  <si>
    <t>Adele Poppleton</t>
  </si>
  <si>
    <t>Active &amp; Creative Communities</t>
  </si>
  <si>
    <t>Deborah Marsland</t>
  </si>
  <si>
    <t>Museums &amp; Galleries Service Redesign</t>
  </si>
  <si>
    <t>12.1.2017</t>
  </si>
  <si>
    <t>All Dewsbury wards, Liversedge and Gomersal, Cleckheaton</t>
  </si>
  <si>
    <t xml:space="preserve">Please list your evidence/intelligence here [you can include hyperlinks to files/research/websites]:Comprehensive visitor figures. Visitor surveys for all sites from 2012 &amp; 2015, giving information about current visitors.  Access Statements for all sites. Legal consultation has been undertaken relating to the covenants which would affect closures particularly for Tolson Museum.  Mitigation for withdrawal of museum services from some sites can be achieved by offering some outreach services and museums displays in the community. However, this service will also be limited according to externally available budget and capacity. Visitors will also still be able to make visits to heritage sites in Kirklees which will remain open with provision in both North and South Kirklees. Service Redesign has been based on: analysis of previous visitor figures and usage, patterns of income, projections for future business including costs and profit margins, analysis of audiences, availability of external funding, consultation with regional sector advisors Museums Development Yorkshire, funders Arts Council England and partners V&amp;A Museum, feasibility and costs of outsourcing functions, requirements of Museums Accreditation.
</t>
  </si>
  <si>
    <t xml:space="preserve">In order to meet budget reductions from April 2017, the Museums and Galleries service must transform.  This will result in a smaller service with fewer sites and a different approach.  The council has already closed 2 sites at the end of 2016 - Red House in Gomersal and Dewsbury Museum. Remaining open are one historic house - Oakwell Hall, a museum in North Kirklees - Bagshaw Museum and a museum and art gallery in South Kirklees - currently Tolson Museum and Huddersfield Art Gallery. However plans are being made to create a new Huddersfield Museum and Art Gallery in the town centre within the next decade.  This means that the geographical spread of provision will be more limited.  Core opening times will be reduced but focused on customer demands to be open at weekends, bank holidays and school holidays.  Pre-booked visits will be possible when the sites are closed to the public.  The new service will provide more displays in community venues than currently if external funding is available and resources will be more focused and targeted to develop audiences.  Charges will be increased for all services including venue hire, workshops, family activities and group bookings to ensure that the full cost of the activity is covered and a smaller exhibitions and events programme will be available. EIAs were completed in May 2017 for all 6 Museum &amp; Gallery sites which then were open and for the Museums &amp; Galleries service as a whole. The service will undertake a comprehensive Service Redesign process from January 2017 which will affect all staff in Museums &amp; Galleries (35fte), in order to meet budget savings and focus staffing on the new approach to delivery. Staff will reduce to (24fte) and there will be reductions at all levels of the team with the current Technical and Design team taking the largest reduction (59%) and the Curatorial team taking the smallest (15%). The front of house team will be reduced by 40% and management across the service by 36%.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</si>
</sst>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34"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115</v>
      </c>
      <c r="E5" s="62"/>
      <c r="F5" s="62"/>
      <c r="G5" s="62"/>
      <c r="H5" s="63"/>
    </row>
    <row r="6" spans="1:8" ht="15" x14ac:dyDescent="0.25">
      <c r="A6" s="66" t="s">
        <v>2</v>
      </c>
      <c r="B6" s="66"/>
      <c r="C6" s="66"/>
      <c r="D6" s="67" t="s">
        <v>5</v>
      </c>
      <c r="E6" s="68"/>
      <c r="F6" s="68"/>
      <c r="G6" s="68"/>
      <c r="H6" s="69"/>
    </row>
    <row r="7" spans="1:8" ht="24.75" customHeight="1" x14ac:dyDescent="0.2">
      <c r="A7" s="64" t="s">
        <v>116</v>
      </c>
      <c r="B7" s="64"/>
      <c r="C7" s="64"/>
      <c r="D7" s="61" t="s">
        <v>117</v>
      </c>
      <c r="E7" s="62"/>
      <c r="F7" s="62"/>
      <c r="G7" s="62"/>
      <c r="H7" s="63"/>
    </row>
    <row r="8" spans="1:8" ht="15" x14ac:dyDescent="0.25">
      <c r="A8" s="66" t="s">
        <v>3</v>
      </c>
      <c r="B8" s="66"/>
      <c r="C8" s="66"/>
      <c r="D8" s="67" t="s">
        <v>6</v>
      </c>
      <c r="E8" s="68"/>
      <c r="F8" s="68"/>
      <c r="G8" s="68"/>
      <c r="H8" s="69"/>
    </row>
    <row r="9" spans="1:8" ht="25.5" customHeight="1" x14ac:dyDescent="0.2">
      <c r="A9" s="64" t="s">
        <v>118</v>
      </c>
      <c r="B9" s="64"/>
      <c r="C9" s="64"/>
      <c r="D9" s="64" t="s">
        <v>119</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topLeftCell="A5"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4" t="s">
        <v>7</v>
      </c>
      <c r="B1" s="74"/>
      <c r="C1" s="74"/>
      <c r="D1" s="74"/>
      <c r="E1" s="74"/>
      <c r="F1" s="74"/>
      <c r="G1" s="74"/>
      <c r="H1" s="10" t="s">
        <v>61</v>
      </c>
      <c r="I1" s="31" t="s">
        <v>39</v>
      </c>
      <c r="J1" s="31" t="s">
        <v>40</v>
      </c>
    </row>
    <row r="2" spans="1:14" ht="30" customHeight="1" x14ac:dyDescent="0.2">
      <c r="A2" s="75" t="s">
        <v>8</v>
      </c>
      <c r="B2" s="75"/>
      <c r="C2" s="75"/>
      <c r="D2" s="75"/>
      <c r="E2" s="75"/>
      <c r="F2" s="75"/>
      <c r="G2" s="75"/>
      <c r="H2" s="17" t="s">
        <v>40</v>
      </c>
      <c r="I2" s="31">
        <f>IF($H2&lt;&gt;"YES",0,2)</f>
        <v>0</v>
      </c>
      <c r="J2" s="31">
        <f>IF($H2&lt;&gt;"No",0,0)</f>
        <v>0</v>
      </c>
      <c r="K2" s="31" t="s">
        <v>49</v>
      </c>
      <c r="N2" s="31" t="s">
        <v>39</v>
      </c>
    </row>
    <row r="3" spans="1:14" ht="26.25" customHeight="1" x14ac:dyDescent="0.2">
      <c r="A3" s="75" t="s">
        <v>9</v>
      </c>
      <c r="B3" s="75"/>
      <c r="C3" s="75"/>
      <c r="D3" s="75"/>
      <c r="E3" s="75"/>
      <c r="F3" s="75"/>
      <c r="G3" s="75"/>
      <c r="H3" s="17" t="s">
        <v>40</v>
      </c>
      <c r="I3" s="31">
        <f>IF($H3&lt;&gt;"YES",0,-2)</f>
        <v>0</v>
      </c>
      <c r="J3" s="31">
        <f t="shared" ref="J3:J7" si="0">IF($H3&lt;&gt;"No",0,0)</f>
        <v>0</v>
      </c>
      <c r="K3" s="31" t="s">
        <v>50</v>
      </c>
      <c r="N3" s="31" t="s">
        <v>40</v>
      </c>
    </row>
    <row r="4" spans="1:14" ht="27" customHeight="1" x14ac:dyDescent="0.2">
      <c r="A4" s="75" t="s">
        <v>10</v>
      </c>
      <c r="B4" s="75"/>
      <c r="C4" s="75"/>
      <c r="D4" s="75"/>
      <c r="E4" s="75"/>
      <c r="F4" s="75"/>
      <c r="G4" s="75"/>
      <c r="H4" s="17" t="s">
        <v>39</v>
      </c>
      <c r="I4" s="31">
        <f>IF($H4&lt;&gt;"YES",0,-2)</f>
        <v>-2</v>
      </c>
      <c r="J4" s="31">
        <f t="shared" si="0"/>
        <v>0</v>
      </c>
      <c r="K4" s="31" t="s">
        <v>50</v>
      </c>
    </row>
    <row r="5" spans="1:14" ht="27" customHeight="1" x14ac:dyDescent="0.2">
      <c r="A5" s="75" t="s">
        <v>11</v>
      </c>
      <c r="B5" s="75"/>
      <c r="C5" s="75"/>
      <c r="D5" s="75"/>
      <c r="E5" s="75"/>
      <c r="F5" s="75"/>
      <c r="G5" s="75"/>
      <c r="H5" s="17" t="s">
        <v>40</v>
      </c>
      <c r="I5" s="31">
        <f t="shared" ref="I5" si="1">IF($H5&lt;&gt;"YES",0,2)</f>
        <v>0</v>
      </c>
      <c r="J5" s="31">
        <f t="shared" si="0"/>
        <v>0</v>
      </c>
      <c r="K5" s="31" t="s">
        <v>49</v>
      </c>
    </row>
    <row r="6" spans="1:14" ht="28.5" customHeight="1" x14ac:dyDescent="0.2">
      <c r="A6" s="75" t="s">
        <v>72</v>
      </c>
      <c r="B6" s="75"/>
      <c r="C6" s="75"/>
      <c r="D6" s="75"/>
      <c r="E6" s="75"/>
      <c r="F6" s="75"/>
      <c r="G6" s="75"/>
      <c r="H6" s="17" t="s">
        <v>39</v>
      </c>
      <c r="I6" s="31">
        <f>IF($H6&lt;&gt;"YES",0,-2)</f>
        <v>-2</v>
      </c>
      <c r="J6" s="31">
        <f t="shared" si="0"/>
        <v>0</v>
      </c>
      <c r="K6" s="31" t="s">
        <v>50</v>
      </c>
    </row>
    <row r="7" spans="1:14" ht="30.75" customHeight="1" x14ac:dyDescent="0.2">
      <c r="A7" s="70" t="s">
        <v>12</v>
      </c>
      <c r="B7" s="70"/>
      <c r="C7" s="70"/>
      <c r="D7" s="70"/>
      <c r="E7" s="70"/>
      <c r="F7" s="70"/>
      <c r="G7" s="70"/>
      <c r="H7" s="17" t="s">
        <v>39</v>
      </c>
      <c r="I7" s="31">
        <f>IF($H7&lt;&gt;"YES",0,-2)</f>
        <v>-2</v>
      </c>
      <c r="J7" s="31">
        <f t="shared" si="0"/>
        <v>0</v>
      </c>
      <c r="K7" s="31" t="s">
        <v>50</v>
      </c>
    </row>
    <row r="8" spans="1:14" ht="33" customHeight="1" x14ac:dyDescent="0.25">
      <c r="A8" s="71" t="s">
        <v>13</v>
      </c>
      <c r="B8" s="72"/>
      <c r="C8" s="72"/>
      <c r="D8" s="72"/>
      <c r="E8" s="72"/>
      <c r="F8" s="72"/>
      <c r="G8" s="72"/>
      <c r="H8" s="73"/>
      <c r="I8" s="31">
        <f>SUM(I2:I7)</f>
        <v>-6</v>
      </c>
      <c r="J8" s="31">
        <f>SUM(J2:J7)</f>
        <v>0</v>
      </c>
      <c r="K8" s="31" t="s">
        <v>51</v>
      </c>
    </row>
    <row r="9" spans="1:14" ht="130.5" customHeight="1" x14ac:dyDescent="0.2">
      <c r="A9" s="114" t="s">
        <v>122</v>
      </c>
      <c r="B9" s="115"/>
      <c r="C9" s="115"/>
      <c r="D9" s="115"/>
      <c r="E9" s="115"/>
      <c r="F9" s="115"/>
      <c r="G9" s="115"/>
      <c r="H9" s="116"/>
      <c r="I9" s="32" t="s">
        <v>53</v>
      </c>
      <c r="J9" s="31">
        <f>SUM(I8:J8)</f>
        <v>-6</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2" workbookViewId="0">
      <selection activeCell="D20" sqref="D2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1" t="s">
        <v>20</v>
      </c>
      <c r="B1" s="82"/>
      <c r="C1" s="83"/>
      <c r="D1" s="21" t="s">
        <v>19</v>
      </c>
    </row>
    <row r="2" spans="1:16" ht="20.100000000000001" customHeight="1" x14ac:dyDescent="0.25">
      <c r="A2" s="84"/>
      <c r="B2" s="85"/>
      <c r="C2" s="86"/>
      <c r="D2" s="22" t="s">
        <v>65</v>
      </c>
      <c r="E2" s="34">
        <v>2</v>
      </c>
      <c r="F2" s="34">
        <v>1</v>
      </c>
      <c r="G2" s="34">
        <v>0</v>
      </c>
      <c r="H2" s="34">
        <v>-1</v>
      </c>
      <c r="I2" s="34" t="s">
        <v>71</v>
      </c>
      <c r="K2" s="33" t="s">
        <v>68</v>
      </c>
    </row>
    <row r="3" spans="1:16" ht="30" customHeight="1" x14ac:dyDescent="0.25">
      <c r="A3" s="87" t="s">
        <v>21</v>
      </c>
      <c r="B3" s="87"/>
      <c r="C3" s="87"/>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25">
      <c r="A4" s="89" t="s">
        <v>22</v>
      </c>
      <c r="B4" s="90"/>
      <c r="C4" s="91"/>
      <c r="D4" s="23" t="s">
        <v>17</v>
      </c>
      <c r="E4" s="33">
        <f t="shared" ref="E4:E27" si="0">IF($D4&lt;&gt;"Very Positive",0,2)</f>
        <v>0</v>
      </c>
      <c r="F4" s="33">
        <f t="shared" ref="F4:F27" si="1">IF($D4&lt;&gt;"Positive",0,1)</f>
        <v>0</v>
      </c>
      <c r="G4" s="33">
        <f t="shared" ref="G4:G27" si="2">IF($D4&lt;&gt;"Neutral",0,0)</f>
        <v>0</v>
      </c>
      <c r="H4" s="33">
        <f t="shared" ref="H4:H27" si="3">IF($D4&lt;&gt;"Negative",0,-1)</f>
        <v>-1</v>
      </c>
      <c r="I4" s="33">
        <f t="shared" ref="I4:I27" si="4">IF($D4&lt;&gt;"Very Negative",0,-2)</f>
        <v>0</v>
      </c>
      <c r="K4" s="33" t="s">
        <v>16</v>
      </c>
    </row>
    <row r="5" spans="1:16" ht="30" customHeight="1" x14ac:dyDescent="0.25">
      <c r="A5" s="89" t="s">
        <v>24</v>
      </c>
      <c r="B5" s="90"/>
      <c r="C5" s="91"/>
      <c r="D5" s="23" t="s">
        <v>120</v>
      </c>
      <c r="E5" s="33">
        <f t="shared" si="0"/>
        <v>0</v>
      </c>
      <c r="F5" s="33">
        <f t="shared" si="1"/>
        <v>0</v>
      </c>
      <c r="G5" s="33">
        <f t="shared" si="2"/>
        <v>0</v>
      </c>
      <c r="H5" s="33">
        <f t="shared" si="3"/>
        <v>0</v>
      </c>
      <c r="I5" s="33">
        <f t="shared" si="4"/>
        <v>0</v>
      </c>
      <c r="K5" s="33" t="s">
        <v>17</v>
      </c>
    </row>
    <row r="6" spans="1:16" ht="30" customHeight="1" x14ac:dyDescent="0.25">
      <c r="A6" s="88" t="s">
        <v>23</v>
      </c>
      <c r="B6" s="88"/>
      <c r="C6" s="88"/>
      <c r="D6" s="23" t="s">
        <v>17</v>
      </c>
      <c r="E6" s="33">
        <f t="shared" si="0"/>
        <v>0</v>
      </c>
      <c r="F6" s="33">
        <f t="shared" si="1"/>
        <v>0</v>
      </c>
      <c r="G6" s="33">
        <f t="shared" si="2"/>
        <v>0</v>
      </c>
      <c r="H6" s="33">
        <f t="shared" si="3"/>
        <v>-1</v>
      </c>
      <c r="I6" s="33">
        <f t="shared" si="4"/>
        <v>0</v>
      </c>
      <c r="K6" s="33" t="s">
        <v>69</v>
      </c>
    </row>
    <row r="7" spans="1:16" ht="30" customHeight="1" x14ac:dyDescent="0.25">
      <c r="A7" s="92" t="s">
        <v>25</v>
      </c>
      <c r="B7" s="92"/>
      <c r="C7" s="92"/>
      <c r="D7" s="23" t="s">
        <v>17</v>
      </c>
      <c r="E7" s="33">
        <f t="shared" si="0"/>
        <v>0</v>
      </c>
      <c r="F7" s="33">
        <f t="shared" si="1"/>
        <v>0</v>
      </c>
      <c r="G7" s="33">
        <f t="shared" si="2"/>
        <v>0</v>
      </c>
      <c r="H7" s="33">
        <f t="shared" si="3"/>
        <v>-1</v>
      </c>
      <c r="I7" s="33">
        <f t="shared" si="4"/>
        <v>0</v>
      </c>
      <c r="K7" s="33" t="s">
        <v>18</v>
      </c>
    </row>
    <row r="8" spans="1:16" ht="30" customHeight="1" x14ac:dyDescent="0.25">
      <c r="A8" s="87" t="s">
        <v>26</v>
      </c>
      <c r="B8" s="87"/>
      <c r="C8" s="87"/>
      <c r="D8" s="79" t="s">
        <v>65</v>
      </c>
    </row>
    <row r="9" spans="1:16" ht="37.5" customHeight="1" thickBot="1" x14ac:dyDescent="0.3">
      <c r="A9" s="76" t="s">
        <v>67</v>
      </c>
      <c r="B9" s="77"/>
      <c r="C9" s="78"/>
      <c r="D9" s="80"/>
      <c r="P9" s="20"/>
    </row>
    <row r="10" spans="1:16" ht="30" customHeight="1" thickBot="1" x14ac:dyDescent="0.3">
      <c r="A10" s="6"/>
      <c r="B10" s="9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8"/>
      <c r="C11" s="9" t="s">
        <v>28</v>
      </c>
      <c r="D11" s="23" t="s">
        <v>17</v>
      </c>
      <c r="E11" s="33">
        <f t="shared" si="0"/>
        <v>0</v>
      </c>
      <c r="F11" s="33">
        <f t="shared" si="1"/>
        <v>0</v>
      </c>
      <c r="G11" s="33">
        <f t="shared" si="2"/>
        <v>0</v>
      </c>
      <c r="H11" s="33">
        <f t="shared" si="3"/>
        <v>-1</v>
      </c>
      <c r="I11" s="33">
        <f t="shared" si="4"/>
        <v>0</v>
      </c>
    </row>
    <row r="12" spans="1:16" ht="30" customHeight="1" thickBot="1" x14ac:dyDescent="0.3">
      <c r="A12" s="6"/>
      <c r="B12" s="97" t="s">
        <v>30</v>
      </c>
      <c r="C12" s="9" t="s">
        <v>27</v>
      </c>
      <c r="D12" s="23" t="s">
        <v>17</v>
      </c>
      <c r="E12" s="33">
        <f t="shared" si="0"/>
        <v>0</v>
      </c>
      <c r="F12" s="33">
        <f t="shared" si="1"/>
        <v>0</v>
      </c>
      <c r="G12" s="33">
        <f t="shared" si="2"/>
        <v>0</v>
      </c>
      <c r="H12" s="33">
        <f t="shared" si="3"/>
        <v>-1</v>
      </c>
      <c r="I12" s="33">
        <f t="shared" si="4"/>
        <v>0</v>
      </c>
    </row>
    <row r="13" spans="1:16" ht="30" customHeight="1" thickBot="1" x14ac:dyDescent="0.3">
      <c r="A13" s="7"/>
      <c r="B13" s="98"/>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9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7" t="s">
        <v>34</v>
      </c>
      <c r="C20" s="9" t="s">
        <v>27</v>
      </c>
      <c r="D20" s="23" t="s">
        <v>17</v>
      </c>
      <c r="E20" s="33">
        <f t="shared" si="0"/>
        <v>0</v>
      </c>
      <c r="F20" s="33">
        <f t="shared" si="1"/>
        <v>0</v>
      </c>
      <c r="G20" s="33">
        <f t="shared" si="2"/>
        <v>0</v>
      </c>
      <c r="H20" s="33">
        <f t="shared" si="3"/>
        <v>-1</v>
      </c>
      <c r="I20" s="33">
        <f t="shared" si="4"/>
        <v>0</v>
      </c>
    </row>
    <row r="21" spans="1:10" ht="30" customHeight="1" thickBot="1" x14ac:dyDescent="0.3">
      <c r="A21" s="7"/>
      <c r="B21" s="9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-8</v>
      </c>
      <c r="I28" s="35">
        <f t="shared" si="5"/>
        <v>0</v>
      </c>
      <c r="J28" s="35" t="s">
        <v>52</v>
      </c>
    </row>
    <row r="30" spans="1:10" x14ac:dyDescent="0.25">
      <c r="G30" s="93" t="s">
        <v>53</v>
      </c>
      <c r="H30" s="94"/>
      <c r="I30" s="36">
        <f>SUM(E28:I28)</f>
        <v>-8</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1" t="s">
        <v>47</v>
      </c>
      <c r="B1" s="102"/>
      <c r="C1" s="22" t="s">
        <v>61</v>
      </c>
    </row>
    <row r="2" spans="1:17" ht="30" customHeight="1" x14ac:dyDescent="0.25">
      <c r="A2" s="100" t="s">
        <v>38</v>
      </c>
      <c r="B2" s="100"/>
      <c r="C2" s="5" t="s">
        <v>39</v>
      </c>
      <c r="D2" s="56">
        <f>IF($C2&lt;&gt;"YES",0,2)</f>
        <v>2</v>
      </c>
      <c r="E2" s="56">
        <f>IF($C2&lt;&gt;"NO",0,-2)</f>
        <v>0</v>
      </c>
      <c r="H2" s="56" t="s">
        <v>39</v>
      </c>
    </row>
    <row r="3" spans="1:17" ht="30" customHeight="1" x14ac:dyDescent="0.25">
      <c r="A3" s="99" t="s">
        <v>41</v>
      </c>
      <c r="B3" s="11" t="s">
        <v>42</v>
      </c>
      <c r="C3" s="5" t="s">
        <v>39</v>
      </c>
      <c r="D3" s="56">
        <f>IF(C3&lt;&gt;"YES",0,2)</f>
        <v>2</v>
      </c>
      <c r="E3" s="56">
        <f t="shared" ref="E3:E6" si="0">IF($C3&lt;&gt;"NO",0,-2)</f>
        <v>0</v>
      </c>
      <c r="H3" s="56" t="s">
        <v>40</v>
      </c>
      <c r="O3" s="30"/>
      <c r="P3" s="30"/>
      <c r="Q3" s="30"/>
    </row>
    <row r="4" spans="1:17" ht="30" customHeight="1" x14ac:dyDescent="0.25">
      <c r="A4" s="99"/>
      <c r="B4" s="11" t="s">
        <v>43</v>
      </c>
      <c r="C4" s="5" t="s">
        <v>39</v>
      </c>
      <c r="D4" s="56">
        <f>IF(C4&lt;&gt;"YES",0,2)</f>
        <v>2</v>
      </c>
      <c r="E4" s="56">
        <f t="shared" si="0"/>
        <v>0</v>
      </c>
      <c r="O4" s="30"/>
      <c r="P4" s="30"/>
      <c r="Q4" s="30"/>
    </row>
    <row r="5" spans="1:17" ht="30" customHeight="1" x14ac:dyDescent="0.25">
      <c r="A5" s="99"/>
      <c r="B5" s="11" t="s">
        <v>44</v>
      </c>
      <c r="C5" s="5" t="s">
        <v>39</v>
      </c>
      <c r="D5" s="56">
        <f>IF(C5&lt;&gt;"YES",0,2)</f>
        <v>2</v>
      </c>
      <c r="E5" s="56">
        <f t="shared" si="0"/>
        <v>0</v>
      </c>
    </row>
    <row r="6" spans="1:17" ht="32.25" customHeight="1" x14ac:dyDescent="0.25">
      <c r="A6" s="99"/>
      <c r="B6" s="11" t="s">
        <v>45</v>
      </c>
      <c r="C6" s="5" t="s">
        <v>40</v>
      </c>
      <c r="D6" s="56">
        <f>IF(C6&lt;&gt;"YES",0,2)</f>
        <v>0</v>
      </c>
      <c r="E6" s="56">
        <f t="shared" si="0"/>
        <v>-2</v>
      </c>
    </row>
    <row r="7" spans="1:17" ht="151.5" customHeight="1" x14ac:dyDescent="0.25">
      <c r="A7" s="103" t="s">
        <v>121</v>
      </c>
      <c r="B7" s="104"/>
      <c r="C7" s="105"/>
    </row>
    <row r="8" spans="1:17" ht="15.75" customHeight="1" x14ac:dyDescent="0.25">
      <c r="A8" s="110"/>
      <c r="B8" s="110"/>
      <c r="C8" s="110"/>
      <c r="D8" s="56">
        <f>SUM(D2:D6)</f>
        <v>8</v>
      </c>
      <c r="E8" s="56">
        <f>SUM(E2:E6)</f>
        <v>-2</v>
      </c>
      <c r="F8" s="56" t="s">
        <v>52</v>
      </c>
    </row>
    <row r="9" spans="1:17" ht="30" customHeight="1" x14ac:dyDescent="0.25">
      <c r="A9" s="108"/>
      <c r="B9" s="109"/>
      <c r="C9" s="22" t="s">
        <v>65</v>
      </c>
    </row>
    <row r="10" spans="1:17" ht="30" customHeight="1" x14ac:dyDescent="0.25">
      <c r="A10" s="100" t="s">
        <v>46</v>
      </c>
      <c r="B10" s="100"/>
      <c r="C10" s="19" t="s">
        <v>63</v>
      </c>
      <c r="D10" s="56">
        <f>IF(C10&lt;&gt;"FULLY",0,2)</f>
        <v>0</v>
      </c>
      <c r="E10" s="56">
        <f>IF($C10&lt;&gt;"TO SOME EXTENT",0,0)</f>
        <v>0</v>
      </c>
      <c r="F10" s="56">
        <f>IF($C10&lt;&gt;"NOT AT ALL",0,-2)</f>
        <v>0</v>
      </c>
      <c r="H10" s="56" t="s">
        <v>62</v>
      </c>
    </row>
    <row r="11" spans="1:17" ht="30" customHeight="1" x14ac:dyDescent="0.25">
      <c r="A11" s="107" t="s">
        <v>48</v>
      </c>
      <c r="B11" s="107"/>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06" t="s">
        <v>55</v>
      </c>
      <c r="F15" s="106"/>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1"/>
      <c r="E3" s="111"/>
      <c r="F3" s="111"/>
    </row>
    <row r="4" spans="1:6" ht="15" customHeight="1" x14ac:dyDescent="0.25">
      <c r="A4" s="13" t="s">
        <v>58</v>
      </c>
      <c r="B4" s="15" t="s">
        <v>58</v>
      </c>
      <c r="D4" s="25"/>
      <c r="E4" s="25"/>
      <c r="F4" s="111"/>
    </row>
    <row r="5" spans="1:6" ht="30" customHeight="1" thickBot="1" x14ac:dyDescent="0.3">
      <c r="A5" s="14" t="s">
        <v>59</v>
      </c>
      <c r="B5" s="16" t="s">
        <v>60</v>
      </c>
      <c r="D5" s="26"/>
      <c r="E5" s="26"/>
      <c r="F5" s="26"/>
    </row>
    <row r="6" spans="1:6" ht="21" thickBot="1" x14ac:dyDescent="0.3">
      <c r="A6" s="27">
        <f>'SECTION 1'!J9+'SECTION 2'!I30</f>
        <v>-14</v>
      </c>
      <c r="B6" s="28">
        <f>'SECTION 2'!I30+'SECTION 3'!G15</f>
        <v>0</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2" t="s">
        <v>66</v>
      </c>
      <c r="B9" s="112"/>
    </row>
    <row r="10" spans="1:6" ht="42" customHeight="1" x14ac:dyDescent="0.25">
      <c r="A10" s="113" t="s">
        <v>113</v>
      </c>
      <c r="B10" s="11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E0BF52A85A4D439F68E4079DD69098" ma:contentTypeVersion="0" ma:contentTypeDescription="Create a new document." ma:contentTypeScope="" ma:versionID="6440cf905f9b40d23c08b4846eb44c9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C1717-D90C-4ADA-84F5-DD9C222A5C52}">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73F3FE82-9C02-4CF3-BD0A-A2EC0E1FA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80A2FAD-AC89-4738-8601-ED9836AF8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dc:creator>
  <cp:lastModifiedBy>Temp</cp:lastModifiedBy>
  <dcterms:created xsi:type="dcterms:W3CDTF">2016-04-19T12:09:38Z</dcterms:created>
  <dcterms:modified xsi:type="dcterms:W3CDTF">2017-01-19T14:39:37Z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0x01010001E0BF52A85A4D439F68E4079DD69098</vt:lpwstr>
  </property>
</Properties>
</file>