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2120" windowHeight="9045"/>
  </bookViews>
  <sheets>
    <sheet name="SERVICE DELIVERY Scorecard" sheetId="10" r:id="rId1"/>
  </sheets>
  <calcPr calcId="145621"/>
</workbook>
</file>

<file path=xl/calcChain.xml><?xml version="1.0" encoding="utf-8"?>
<calcChain xmlns="http://schemas.openxmlformats.org/spreadsheetml/2006/main">
  <c r="F24" i="10" l="1"/>
  <c r="E25" i="10"/>
  <c r="F25" i="10"/>
  <c r="E26" i="10"/>
  <c r="F26" i="10"/>
  <c r="E27" i="10"/>
  <c r="F27" i="10"/>
  <c r="E28" i="10"/>
  <c r="F28" i="10"/>
  <c r="E21" i="10"/>
  <c r="F22" i="10"/>
  <c r="F19" i="10"/>
  <c r="F18" i="10"/>
  <c r="F17" i="10"/>
  <c r="F16" i="10"/>
  <c r="F15" i="10"/>
  <c r="E20" i="10"/>
  <c r="E37" i="10"/>
  <c r="E38" i="10"/>
  <c r="E17" i="10"/>
  <c r="E15" i="10"/>
  <c r="E24" i="10"/>
  <c r="E19" i="10"/>
  <c r="E16" i="10"/>
  <c r="E22" i="10"/>
  <c r="E18" i="10"/>
  <c r="F20" i="10"/>
  <c r="F21" i="10" l="1"/>
  <c r="E34" i="10"/>
  <c r="E32" i="10"/>
  <c r="E39" i="10"/>
  <c r="E33" i="10"/>
  <c r="E36" i="10"/>
  <c r="E35" i="10"/>
  <c r="E29" i="10" l="1"/>
  <c r="F29" i="10"/>
  <c r="F41" i="10" s="1"/>
  <c r="B13" i="10" s="1"/>
  <c r="E41" i="10" l="1"/>
  <c r="C13" i="10" s="1"/>
</calcChain>
</file>

<file path=xl/sharedStrings.xml><?xml version="1.0" encoding="utf-8"?>
<sst xmlns="http://schemas.openxmlformats.org/spreadsheetml/2006/main" count="67" uniqueCount="55">
  <si>
    <t>TAKING DUE REGARD</t>
  </si>
  <si>
    <t>Does this affect most of Kirklees or its Residents</t>
  </si>
  <si>
    <t xml:space="preserve">Where consultation was needed: </t>
  </si>
  <si>
    <t>To introduce or increase a charge for Service</t>
  </si>
  <si>
    <t>To change to a commissioned service</t>
  </si>
  <si>
    <t>W</t>
  </si>
  <si>
    <t>I</t>
  </si>
  <si>
    <r>
      <t xml:space="preserve">Does this affect a </t>
    </r>
    <r>
      <rPr>
        <b/>
        <u/>
        <sz val="11"/>
        <color theme="1"/>
        <rFont val="Arial"/>
        <family val="2"/>
      </rPr>
      <t>Single  Ward or Locality ONLY</t>
    </r>
  </si>
  <si>
    <t>To withdraw a service, activity or presence</t>
  </si>
  <si>
    <t>To introduce, review or change a policy or procedure</t>
  </si>
  <si>
    <t>Is this about improving access to, or delivery of a service.</t>
  </si>
  <si>
    <r>
      <t>Have You considered your Public Sector Equality Duty?</t>
    </r>
    <r>
      <rPr>
        <sz val="11"/>
        <color theme="1"/>
        <rFont val="Arial"/>
        <family val="2"/>
      </rPr>
      <t xml:space="preserve"> Please provide a rationale</t>
    </r>
  </si>
  <si>
    <t xml:space="preserve">To introduce a new service or activity </t>
  </si>
  <si>
    <t xml:space="preserve">LEVEL OF IMPACT </t>
  </si>
  <si>
    <t xml:space="preserve">Directorate: </t>
  </si>
  <si>
    <r>
      <t>Service</t>
    </r>
    <r>
      <rPr>
        <sz val="12"/>
        <rFont val="Arial"/>
        <family val="2"/>
      </rPr>
      <t>:</t>
    </r>
  </si>
  <si>
    <t>Lead Officer:</t>
  </si>
  <si>
    <t>Service Area:</t>
  </si>
  <si>
    <t>Officers responsible for Assessment:</t>
  </si>
  <si>
    <t>RISK (%)</t>
  </si>
  <si>
    <r>
      <t xml:space="preserve">Does this affect Employees?  </t>
    </r>
    <r>
      <rPr>
        <sz val="11"/>
        <color theme="1"/>
        <rFont val="Arial"/>
        <family val="2"/>
      </rPr>
      <t>If YES please list</t>
    </r>
  </si>
  <si>
    <r>
      <t xml:space="preserve">Comments </t>
    </r>
    <r>
      <rPr>
        <sz val="10"/>
        <rFont val="Arial"/>
        <family val="2"/>
      </rPr>
      <t>(please explain your answer)</t>
    </r>
  </si>
  <si>
    <t>type      y or n</t>
  </si>
  <si>
    <t>QUESTION No.</t>
  </si>
  <si>
    <t>WHAT IS YOUR PROPOSAL?</t>
  </si>
  <si>
    <t>WHO WILL IT AFFECT?</t>
  </si>
  <si>
    <r>
      <t>Can you foresee a negative impact on any Protected Characteristic Group(s)?</t>
    </r>
    <r>
      <rPr>
        <sz val="11"/>
        <color theme="1"/>
        <rFont val="Arial"/>
        <family val="2"/>
      </rPr>
      <t xml:space="preserve"> If YES please state what these could be.</t>
    </r>
  </si>
  <si>
    <r>
      <t xml:space="preserve">Have you published your information? </t>
    </r>
    <r>
      <rPr>
        <sz val="11"/>
        <color theme="1"/>
        <rFont val="Arial"/>
        <family val="2"/>
      </rPr>
      <t>If YES state where.</t>
    </r>
  </si>
  <si>
    <r>
      <t>Do you have any supporting evidence?</t>
    </r>
    <r>
      <rPr>
        <sz val="11"/>
        <color theme="1"/>
        <rFont val="Arial"/>
        <family val="2"/>
      </rPr>
      <t xml:space="preserve"> If YES please list the documents</t>
    </r>
  </si>
  <si>
    <r>
      <t xml:space="preserve">Can the Public access a "Decision Report"? </t>
    </r>
    <r>
      <rPr>
        <sz val="11"/>
        <color theme="1"/>
        <rFont val="Arial"/>
        <family val="2"/>
      </rPr>
      <t>If YES state where and how it can be accessed.</t>
    </r>
  </si>
  <si>
    <r>
      <t xml:space="preserve">Have you taken specialist advice? (Legal, E&amp;D Team, etc). </t>
    </r>
    <r>
      <rPr>
        <sz val="11"/>
        <color theme="1"/>
        <rFont val="Arial"/>
        <family val="2"/>
      </rPr>
      <t xml:space="preserve"> If YES please state.</t>
    </r>
  </si>
  <si>
    <r>
      <t xml:space="preserve">Can you mitigate any negative effect?  </t>
    </r>
    <r>
      <rPr>
        <sz val="11"/>
        <color theme="1"/>
        <rFont val="Arial"/>
        <family val="2"/>
      </rPr>
      <t>Please state how</t>
    </r>
  </si>
  <si>
    <r>
      <t xml:space="preserve">           </t>
    </r>
    <r>
      <rPr>
        <b/>
        <sz val="16"/>
        <rFont val="Arial"/>
        <family val="2"/>
      </rPr>
      <t>EQUALITY SCREENING TOOL</t>
    </r>
  </si>
  <si>
    <t>If IMPACT at this stage is less than 15 answer Y to this question</t>
  </si>
  <si>
    <t>Will you require supporting evidence on this issue</t>
  </si>
  <si>
    <t>IF YOU CAN ANSWER YES HERE THEN DO NOT ANSWER ANY FURTHER QUESTIONS</t>
  </si>
  <si>
    <r>
      <t>Have you got any general intelligence (research, consultation, etc.)?</t>
    </r>
    <r>
      <rPr>
        <sz val="11"/>
        <color theme="1"/>
        <rFont val="Arial"/>
        <family val="2"/>
      </rPr>
      <t xml:space="preserve"> If YES please list any related documents. </t>
    </r>
  </si>
  <si>
    <r>
      <t xml:space="preserve">Have you got any specific intelligence (research, consultation, etc.)? </t>
    </r>
    <r>
      <rPr>
        <sz val="11"/>
        <color theme="1"/>
        <rFont val="Arial"/>
        <family val="2"/>
      </rPr>
      <t xml:space="preserve">If YES please list any related documents. </t>
    </r>
  </si>
  <si>
    <t>Does this issue concern ANY Protected Characteristic Group.</t>
  </si>
  <si>
    <r>
      <rPr>
        <b/>
        <u/>
        <sz val="11"/>
        <rFont val="Arial"/>
        <family val="2"/>
      </rPr>
      <t>ONLY IF</t>
    </r>
    <r>
      <rPr>
        <b/>
        <sz val="11"/>
        <rFont val="Arial"/>
        <family val="2"/>
      </rPr>
      <t xml:space="preserve"> </t>
    </r>
    <r>
      <rPr>
        <sz val="11"/>
        <rFont val="Arial"/>
        <family val="2"/>
      </rPr>
      <t xml:space="preserve">your proposal is likely to have </t>
    </r>
    <r>
      <rPr>
        <b/>
        <sz val="11"/>
        <rFont val="Arial"/>
        <family val="2"/>
      </rPr>
      <t>little</t>
    </r>
    <r>
      <rPr>
        <sz val="11"/>
        <rFont val="Arial"/>
        <family val="2"/>
      </rPr>
      <t xml:space="preserve"> or </t>
    </r>
    <r>
      <rPr>
        <b/>
        <sz val="11"/>
        <rFont val="Arial"/>
        <family val="2"/>
      </rPr>
      <t>no impact</t>
    </r>
    <r>
      <rPr>
        <sz val="11"/>
        <rFont val="Arial"/>
        <family val="2"/>
      </rPr>
      <t xml:space="preserve"> upon groups and you are confident that you have evidence to support your proposal and this document. (RISK less than 30% [GREEN])                                                                                                                                                                          1) Save this scoresheet;                                                                                                                                                                                   2) Complete and save a 'Front Sheet';                                                                                                                                                             3) Make sure you have gathered any supporting evidence documents and they are listed above                                                                                   4) SEND Electronic copies of this tool and a front sheet to </t>
    </r>
    <r>
      <rPr>
        <u/>
        <sz val="11"/>
        <color rgb="FF0070C0"/>
        <rFont val="Arial"/>
        <family val="2"/>
      </rPr>
      <t xml:space="preserve">equalityanddiversity@kirklees.gov.uk </t>
    </r>
  </si>
  <si>
    <r>
      <rPr>
        <b/>
        <u/>
        <sz val="12"/>
        <rFont val="Arial"/>
        <family val="2"/>
      </rPr>
      <t>RISK</t>
    </r>
    <r>
      <rPr>
        <b/>
        <sz val="12"/>
        <rFont val="Arial"/>
        <family val="2"/>
      </rPr>
      <t xml:space="preserve"> (see above)                                                                               </t>
    </r>
    <r>
      <rPr>
        <sz val="12"/>
        <rFont val="Arial"/>
        <family val="2"/>
      </rPr>
      <t xml:space="preserve">Irrespective of the impact score;  </t>
    </r>
    <r>
      <rPr>
        <b/>
        <sz val="12"/>
        <rFont val="Arial"/>
        <family val="2"/>
      </rPr>
      <t xml:space="preserve">IF risk background is </t>
    </r>
    <r>
      <rPr>
        <b/>
        <u/>
        <sz val="12"/>
        <rFont val="Arial"/>
        <family val="2"/>
      </rPr>
      <t>GREEN less than 30%</t>
    </r>
    <r>
      <rPr>
        <b/>
        <sz val="12"/>
        <rFont val="Arial"/>
        <family val="2"/>
      </rPr>
      <t xml:space="preserve"> </t>
    </r>
    <r>
      <rPr>
        <sz val="12"/>
        <rFont val="Arial"/>
        <family val="2"/>
      </rPr>
      <t>then there is</t>
    </r>
    <r>
      <rPr>
        <b/>
        <sz val="12"/>
        <rFont val="Arial"/>
        <family val="2"/>
      </rPr>
      <t xml:space="preserve"> </t>
    </r>
    <r>
      <rPr>
        <b/>
        <u/>
        <sz val="12"/>
        <rFont val="Arial"/>
        <family val="2"/>
      </rPr>
      <t>likely</t>
    </r>
    <r>
      <rPr>
        <b/>
        <sz val="12"/>
        <rFont val="Arial"/>
        <family val="2"/>
      </rPr>
      <t xml:space="preserve"> to be sufficient evidence </t>
    </r>
    <r>
      <rPr>
        <sz val="12"/>
        <rFont val="Arial"/>
        <family val="2"/>
      </rPr>
      <t xml:space="preserve">demonstrate that </t>
    </r>
    <r>
      <rPr>
        <b/>
        <sz val="12"/>
        <rFont val="Arial"/>
        <family val="2"/>
      </rPr>
      <t xml:space="preserve">DUE REGARD has been taken.      </t>
    </r>
  </si>
  <si>
    <r>
      <t>I</t>
    </r>
    <r>
      <rPr>
        <b/>
        <u/>
        <sz val="12"/>
        <color theme="1"/>
        <rFont val="Arial"/>
        <family val="2"/>
      </rPr>
      <t>F</t>
    </r>
    <r>
      <rPr>
        <b/>
        <sz val="12"/>
        <color theme="1"/>
        <rFont val="Arial"/>
        <family val="2"/>
      </rPr>
      <t xml:space="preserve"> your proposal is likely to have medium or above impact upon groups AND you are not confident that you have evidence to support your proposal and this document. (RISK greater than 30% [yellow, amber, red])                                                                                                                                                   1) Save this scoresheet;                                                                                                                                                                            2) Proceed to Stage 2 document (Ensuring Legal Compliance)  </t>
    </r>
  </si>
  <si>
    <r>
      <rPr>
        <b/>
        <sz val="10"/>
        <rFont val="Arial"/>
        <family val="2"/>
      </rPr>
      <t xml:space="preserve">               </t>
    </r>
    <r>
      <rPr>
        <b/>
        <sz val="12"/>
        <rFont val="Arial"/>
        <family val="2"/>
      </rPr>
      <t xml:space="preserve">  Impact Scores (max = 100)  </t>
    </r>
    <r>
      <rPr>
        <b/>
        <sz val="10"/>
        <rFont val="Arial"/>
        <family val="2"/>
      </rPr>
      <t xml:space="preserve">                      </t>
    </r>
    <r>
      <rPr>
        <sz val="10"/>
        <rFont val="Arial"/>
        <family val="2"/>
      </rPr>
      <t xml:space="preserve">                                                  </t>
    </r>
    <r>
      <rPr>
        <b/>
        <sz val="10"/>
        <rFont val="Arial"/>
        <family val="2"/>
      </rPr>
      <t xml:space="preserve">  30 and below </t>
    </r>
    <r>
      <rPr>
        <sz val="10"/>
        <rFont val="Arial"/>
        <family val="2"/>
      </rPr>
      <t xml:space="preserve">- your proposal is likely to have little if any impact.                                                                                                             </t>
    </r>
    <r>
      <rPr>
        <b/>
        <sz val="10"/>
        <rFont val="Arial"/>
        <family val="2"/>
      </rPr>
      <t>31 - 40</t>
    </r>
    <r>
      <rPr>
        <sz val="10"/>
        <rFont val="Arial"/>
        <family val="2"/>
      </rPr>
      <t xml:space="preserve"> An </t>
    </r>
    <r>
      <rPr>
        <b/>
        <sz val="10"/>
        <rFont val="Arial"/>
        <family val="2"/>
      </rPr>
      <t>EIA</t>
    </r>
    <r>
      <rPr>
        <sz val="10"/>
        <rFont val="Arial"/>
        <family val="2"/>
      </rPr>
      <t xml:space="preserve"> </t>
    </r>
    <r>
      <rPr>
        <b/>
        <sz val="10"/>
        <rFont val="Arial"/>
        <family val="2"/>
      </rPr>
      <t>could be considered</t>
    </r>
    <r>
      <rPr>
        <sz val="10"/>
        <rFont val="Arial"/>
        <family val="2"/>
      </rPr>
      <t xml:space="preserve">
</t>
    </r>
    <r>
      <rPr>
        <b/>
        <sz val="10"/>
        <rFont val="Arial"/>
        <family val="2"/>
      </rPr>
      <t xml:space="preserve">41 - 54  </t>
    </r>
    <r>
      <rPr>
        <sz val="10"/>
        <rFont val="Arial"/>
        <family val="2"/>
      </rPr>
      <t xml:space="preserve">your proposal is likely to have a </t>
    </r>
    <r>
      <rPr>
        <b/>
        <sz val="10"/>
        <rFont val="Arial"/>
        <family val="2"/>
      </rPr>
      <t>wide impact</t>
    </r>
    <r>
      <rPr>
        <sz val="10"/>
        <rFont val="Arial"/>
        <family val="2"/>
      </rPr>
      <t>. An</t>
    </r>
    <r>
      <rPr>
        <b/>
        <sz val="10"/>
        <rFont val="Arial"/>
        <family val="2"/>
      </rPr>
      <t xml:space="preserve"> EIA is advised</t>
    </r>
    <r>
      <rPr>
        <sz val="10"/>
        <rFont val="Arial"/>
        <family val="2"/>
      </rPr>
      <t xml:space="preserve">
</t>
    </r>
    <r>
      <rPr>
        <b/>
        <sz val="10"/>
        <rFont val="Arial"/>
        <family val="2"/>
      </rPr>
      <t xml:space="preserve">55 and above </t>
    </r>
    <r>
      <rPr>
        <sz val="10"/>
        <rFont val="Arial"/>
        <family val="2"/>
      </rPr>
      <t xml:space="preserve">  </t>
    </r>
    <r>
      <rPr>
        <b/>
        <sz val="10"/>
        <rFont val="Arial"/>
        <family val="2"/>
      </rPr>
      <t>An EIA is STRONGLY advised</t>
    </r>
  </si>
  <si>
    <r>
      <rPr>
        <sz val="12"/>
        <rFont val="Arial"/>
        <family val="2"/>
      </rPr>
      <t>This screening tool has been developed to assist you to make an initial assessment on the priority you may give to a proposal about, or review of a service, function, or policy in your area. It acts to indicate the likely impact this proposal could have on groups of people. Multiple proposals, or alternate options, can be run individually through this tool.  It should be completed by someone who has knowledge of both the issue and the employees who will be carrying out the work.</t>
    </r>
    <r>
      <rPr>
        <b/>
        <sz val="12"/>
        <rFont val="Arial"/>
        <family val="2"/>
      </rPr>
      <t xml:space="preserve"> [If you feel that there is likely to be a high impact then you can go straight to Stage 2 Document (Ensuring Legal Compliance)]                                                                                                                                                                                                                                                                                                                                                                                          </t>
    </r>
    <r>
      <rPr>
        <b/>
        <u/>
        <sz val="12"/>
        <rFont val="Arial"/>
        <family val="2"/>
      </rPr>
      <t>LEVEL OF IMPACT</t>
    </r>
    <r>
      <rPr>
        <b/>
        <sz val="12"/>
        <rFont val="Arial"/>
        <family val="2"/>
      </rPr>
      <t xml:space="preserve"> </t>
    </r>
    <r>
      <rPr>
        <sz val="12"/>
        <color rgb="FFFF0000"/>
        <rFont val="Arial"/>
        <family val="2"/>
      </rPr>
      <t>Is an indication of the likely impact your proposal could have upon communities &amp;/or employees.</t>
    </r>
    <r>
      <rPr>
        <b/>
        <sz val="12"/>
        <rFont val="Arial"/>
        <family val="2"/>
      </rPr>
      <t xml:space="preserve">                                                                                                                                                                                </t>
    </r>
    <r>
      <rPr>
        <b/>
        <i/>
        <sz val="12"/>
        <rFont val="Arial"/>
        <family val="2"/>
      </rPr>
      <t>GREEN = low;  YELLOW = medium rising to - AMBER = high medium; RED = High;</t>
    </r>
    <r>
      <rPr>
        <sz val="12"/>
        <rFont val="Arial"/>
        <family val="2"/>
      </rPr>
      <t xml:space="preserve">                                                                                          </t>
    </r>
    <r>
      <rPr>
        <b/>
        <sz val="12"/>
        <rFont val="Arial"/>
        <family val="2"/>
      </rPr>
      <t xml:space="preserve">                                                                                </t>
    </r>
    <r>
      <rPr>
        <b/>
        <sz val="12"/>
        <color theme="4" tint="0.79998168889431442"/>
        <rFont val="Arial"/>
        <family val="2"/>
      </rPr>
      <t xml:space="preserve">b </t>
    </r>
    <r>
      <rPr>
        <b/>
        <sz val="12"/>
        <rFont val="Arial"/>
        <family val="2"/>
      </rPr>
      <t xml:space="preserve">                                                                                                                                                                                                                 </t>
    </r>
    <r>
      <rPr>
        <b/>
        <u/>
        <sz val="12"/>
        <rFont val="Arial"/>
        <family val="2"/>
      </rPr>
      <t>RISK</t>
    </r>
    <r>
      <rPr>
        <b/>
        <sz val="12"/>
        <rFont val="Arial"/>
        <family val="2"/>
      </rPr>
      <t xml:space="preserve"> </t>
    </r>
    <r>
      <rPr>
        <sz val="12"/>
        <color rgb="FFFF0000"/>
        <rFont val="Arial"/>
        <family val="2"/>
      </rPr>
      <t>This is an indication of the chance of not being able to mount a successful defence if challenged.</t>
    </r>
    <r>
      <rPr>
        <b/>
        <sz val="12"/>
        <rFont val="Arial"/>
        <family val="2"/>
      </rPr>
      <t xml:space="preserve">                                                                                                    </t>
    </r>
    <r>
      <rPr>
        <b/>
        <i/>
        <sz val="12"/>
        <rFont val="Arial"/>
        <family val="2"/>
      </rPr>
      <t>GREEN =low;  YELLOW = medium;   AMBER = high medium; RED = High;                                                                                                        NB</t>
    </r>
    <r>
      <rPr>
        <b/>
        <sz val="12"/>
        <color rgb="FFFF0000"/>
        <rFont val="Arial"/>
        <family val="2"/>
      </rPr>
      <t>There is always a risk of challenge.</t>
    </r>
    <r>
      <rPr>
        <b/>
        <i/>
        <sz val="12"/>
        <color rgb="FFFF0000"/>
        <rFont val="Arial"/>
        <family val="2"/>
      </rPr>
      <t xml:space="preserve"> A lack of evidence leads to a high score.</t>
    </r>
  </si>
  <si>
    <t>y</t>
  </si>
  <si>
    <t>n</t>
  </si>
  <si>
    <t>Debra Mallinson</t>
  </si>
  <si>
    <t>Date of Review:</t>
  </si>
  <si>
    <t xml:space="preserve">9. Staff employed within the re-ablement service - front line Support workers, Co-ordinators &amp; Managers. 
12 &amp; 13 People referred for packages of support at home.  The main user groups of the re-ablement service are adults, people with a physical disability and older people. Early intervention and investment in re-ablement makes best use of resources with Health Partners and Assistive Technologies to facilitate people to re-learn skills for independent living in a way that is sustainable. Analysis provided by the Business Performance Unit  evidences that 80% of its referrals either require no or a reduced service once supported by Reablement.
</t>
  </si>
  <si>
    <t xml:space="preserve">7.  This proposal is to target efficiencies in the delivery of the Reablement services.  This service provides a time-limited intensive intervention in people’s own home to enable them to improve or maintain their independence, thereby reducing or delaying packages of care. It contributes towards avoiding unnecessary hospital admissions and supports more timely discharges.  Local evidence shows that the service is effective in diverting people away from ongoing or long term packages of care.  </t>
  </si>
  <si>
    <t>To reduce a  service, activity or presence</t>
  </si>
  <si>
    <t>Commissioning, Public Health and Adult Social Care</t>
  </si>
  <si>
    <t>Adult Social Care Services</t>
  </si>
  <si>
    <t>EXAD4 -Reablement Efficiency savings in the delivery model for Reablement services</t>
  </si>
  <si>
    <t>Janette Robertson</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</si>
</sst>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10"/>
      <name val="Arial"/>
      <family val="2"/>
    </font>
    <font>
      <b/>
      <sz val="12"/>
      <name val="Arial"/>
      <family val="2"/>
    </font>
    <font>
      <sz val="8"/>
      <name val="Arial"/>
      <family val="2"/>
    </font>
    <font>
      <b/>
      <sz val="16"/>
      <color indexed="12"/>
      <name val="Arial"/>
      <family val="2"/>
    </font>
    <font>
      <b/>
      <sz val="16"/>
      <name val="Arial"/>
      <family val="2"/>
    </font>
    <font>
      <b/>
      <sz val="10"/>
      <color theme="1"/>
      <name val="Arial"/>
      <family val="2"/>
    </font>
    <font>
      <b/>
      <sz val="12"/>
      <color theme="1"/>
      <name val="Arial"/>
      <family val="2"/>
    </font>
    <font>
      <sz val="12"/>
      <color theme="1"/>
      <name val="Arial"/>
      <family val="2"/>
    </font>
    <font>
      <b/>
      <sz val="14"/>
      <name val="Arial"/>
      <family val="2"/>
    </font>
    <font>
      <sz val="12"/>
      <color theme="0"/>
      <name val="Arial"/>
      <family val="2"/>
    </font>
    <font>
      <b/>
      <sz val="12"/>
      <color rgb="FFFF0000"/>
      <name val="Arial"/>
      <family val="2"/>
    </font>
    <font>
      <b/>
      <sz val="11"/>
      <color theme="1"/>
      <name val="Arial"/>
      <family val="2"/>
    </font>
    <font>
      <sz val="11"/>
      <name val="Arial"/>
      <family val="2"/>
    </font>
    <font>
      <sz val="11"/>
      <color theme="1"/>
      <name val="Arial"/>
      <family val="2"/>
    </font>
    <font>
      <b/>
      <sz val="11"/>
      <name val="Arial"/>
      <family val="2"/>
    </font>
    <font>
      <b/>
      <i/>
      <sz val="11"/>
      <color theme="1"/>
      <name val="Arial"/>
      <family val="2"/>
    </font>
    <font>
      <sz val="10"/>
      <name val="Arial"/>
      <family val="2"/>
    </font>
    <font>
      <sz val="12"/>
      <name val="Arial"/>
      <family val="2"/>
    </font>
    <font>
      <b/>
      <sz val="12"/>
      <color theme="4" tint="0.79998168889431442"/>
      <name val="Arial"/>
      <family val="2"/>
    </font>
    <font>
      <b/>
      <u/>
      <sz val="11"/>
      <name val="Arial"/>
      <family val="2"/>
    </font>
    <font>
      <b/>
      <u/>
      <sz val="12"/>
      <color theme="1"/>
      <name val="Arial"/>
      <family val="2"/>
    </font>
    <font>
      <b/>
      <sz val="11"/>
      <color rgb="FFFF0000"/>
      <name val="Arial"/>
      <family val="2"/>
    </font>
    <font>
      <b/>
      <sz val="10"/>
      <color rgb="FFFF0000"/>
      <name val="Arial"/>
      <family val="2"/>
    </font>
    <font>
      <b/>
      <u/>
      <sz val="11"/>
      <color theme="1"/>
      <name val="Arial"/>
      <family val="2"/>
    </font>
    <font>
      <b/>
      <i/>
      <sz val="12"/>
      <name val="Arial"/>
      <family val="2"/>
    </font>
    <font>
      <sz val="12"/>
      <color rgb="FFFF0000"/>
      <name val="Arial"/>
      <family val="2"/>
    </font>
    <font>
      <b/>
      <u/>
      <sz val="12"/>
      <name val="Arial"/>
      <family val="2"/>
    </font>
    <font>
      <b/>
      <i/>
      <sz val="12"/>
      <color rgb="FFFF0000"/>
      <name val="Arial"/>
      <family val="2"/>
    </font>
    <font>
      <u/>
      <sz val="11"/>
      <color rgb="FF0070C0"/>
      <name val="Arial"/>
      <family val="2"/>
    </font>
    <font>
      <b/>
      <sz val="20"/>
      <color theme="1"/>
      <name val="Arial"/>
      <family val="2"/>
    </font>
    <font>
      <b/>
      <sz val="20"/>
      <name val="Arial"/>
      <family val="2"/>
    </font>
    <font>
      <sz val="20"/>
      <name val="Arial"/>
      <family val="2"/>
    </font>
    <font>
      <sz val="10"/>
      <color theme="0"/>
      <name val="Arial"/>
      <family val="2"/>
    </font>
    <font>
      <b/>
      <sz val="12"/>
      <color theme="0"/>
      <name val="Arial"/>
      <family val="2"/>
    </font>
    <font>
      <b/>
      <sz val="20"/>
      <color theme="0"/>
      <name val="Arial"/>
      <family val="2"/>
    </font>
    <font>
      <sz val="20"/>
      <color theme="0"/>
      <name val="Arial"/>
      <family val="2"/>
    </font>
    <font>
      <sz val="11"/>
      <color theme="0"/>
      <name val="Arial"/>
      <family val="2"/>
    </font>
    <font>
      <b/>
      <sz val="11"/>
      <color theme="0"/>
      <name val="Arial"/>
      <family val="2"/>
    </font>
  </fonts>
  <fills count="8">
    <fill>
      <patternFill patternType="none"/>
    </fill>
    <fill>
      <patternFill patternType="gray125"/>
    </fill>
    <fill>
      <patternFill patternType="solid">
        <fgColor indexed="5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2" borderId="0"/>
  </cellStyleXfs>
  <cellXfs count="127">
    <xf numFmtId="0" fontId="0" fillId="2" borderId="0" xfId="0"/>
    <xf numFmtId="0" fontId="0" fillId="0" borderId="0" xfId="0" applyFill="1"/>
    <xf numFmtId="0" fontId="8" fillId="0" borderId="0" xfId="0" applyFont="1" applyFill="1"/>
    <xf numFmtId="0" fontId="6" fillId="0" borderId="0" xfId="0" applyFont="1" applyFill="1" applyAlignment="1">
      <alignment horizontal="center"/>
    </xf>
    <xf numFmtId="49" fontId="8" fillId="0" borderId="0" xfId="0" applyNumberFormat="1" applyFont="1" applyFill="1"/>
    <xf numFmtId="0" fontId="7" fillId="0" borderId="0" xfId="0" applyFont="1" applyFill="1" applyAlignment="1">
      <alignment horizontal="center"/>
    </xf>
    <xf numFmtId="0" fontId="1" fillId="0" borderId="0" xfId="0" applyFont="1" applyFill="1"/>
    <xf numFmtId="0" fontId="10" fillId="0" borderId="0" xfId="0" applyFont="1" applyFill="1"/>
    <xf numFmtId="0" fontId="13" fillId="0" borderId="0" xfId="0" applyFont="1" applyFill="1"/>
    <xf numFmtId="0" fontId="0" fillId="0" borderId="0" xfId="0" applyFill="1" applyAlignment="1">
      <alignment vertical="center" wrapText="1"/>
    </xf>
    <xf numFmtId="0" fontId="0" fillId="5" borderId="0" xfId="0" applyFill="1"/>
    <xf numFmtId="0" fontId="2" fillId="5" borderId="0" xfId="0" applyFont="1" applyFill="1" applyAlignment="1"/>
    <xf numFmtId="0" fontId="0" fillId="5" borderId="0" xfId="0" applyFill="1" applyAlignment="1">
      <alignment vertical="center" wrapText="1"/>
    </xf>
    <xf numFmtId="0" fontId="13" fillId="5" borderId="0" xfId="0" applyFont="1" applyFill="1" applyAlignment="1">
      <alignment vertical="center" wrapText="1"/>
    </xf>
    <xf numFmtId="0" fontId="2" fillId="5" borderId="0" xfId="0" applyFont="1" applyFill="1" applyBorder="1" applyAlignment="1">
      <alignment horizontal="left" vertical="top" wrapText="1"/>
    </xf>
    <xf numFmtId="0" fontId="13" fillId="0" borderId="0" xfId="0" applyFont="1" applyFill="1" applyAlignment="1">
      <alignment vertical="center"/>
    </xf>
    <xf numFmtId="0" fontId="15" fillId="5" borderId="0" xfId="0" applyFont="1" applyFill="1" applyAlignment="1">
      <alignment vertical="center"/>
    </xf>
    <xf numFmtId="0" fontId="0" fillId="5" borderId="16" xfId="0" applyFill="1" applyBorder="1" applyAlignment="1"/>
    <xf numFmtId="0" fontId="7"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2" fillId="7" borderId="21" xfId="0" applyFont="1" applyFill="1" applyBorder="1" applyAlignment="1">
      <alignment horizontal="center" vertical="center"/>
    </xf>
    <xf numFmtId="0" fontId="22" fillId="7" borderId="22" xfId="0" applyFont="1" applyFill="1" applyBorder="1" applyAlignment="1">
      <alignment horizontal="center" vertical="center" wrapText="1"/>
    </xf>
    <xf numFmtId="0" fontId="12" fillId="5" borderId="19" xfId="0" applyFont="1" applyFill="1" applyBorder="1" applyAlignment="1">
      <alignment vertical="center" wrapText="1"/>
    </xf>
    <xf numFmtId="0" fontId="12" fillId="5" borderId="11" xfId="0" applyFont="1" applyFill="1" applyBorder="1" applyAlignment="1">
      <alignment vertical="center" wrapText="1"/>
    </xf>
    <xf numFmtId="0" fontId="12" fillId="5" borderId="23" xfId="0" applyFont="1" applyFill="1" applyBorder="1" applyAlignment="1">
      <alignment vertical="center" wrapText="1"/>
    </xf>
    <xf numFmtId="0" fontId="22" fillId="7" borderId="2"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6" xfId="0" applyFont="1" applyFill="1" applyBorder="1" applyAlignment="1">
      <alignment horizontal="center" vertical="center"/>
    </xf>
    <xf numFmtId="0" fontId="12" fillId="7" borderId="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28" xfId="0" applyFont="1" applyFill="1" applyBorder="1" applyAlignment="1">
      <alignment vertical="center" wrapText="1"/>
    </xf>
    <xf numFmtId="0" fontId="16" fillId="5" borderId="29" xfId="0" applyFont="1" applyFill="1" applyBorder="1" applyAlignment="1">
      <alignmen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7" borderId="3" xfId="0" applyFont="1" applyFill="1" applyBorder="1" applyAlignment="1" applyProtection="1">
      <alignment vertical="center" wrapText="1"/>
      <protection locked="0"/>
    </xf>
    <xf numFmtId="0" fontId="18" fillId="5" borderId="0" xfId="0" applyFont="1" applyFill="1" applyBorder="1" applyAlignment="1" applyProtection="1">
      <alignment vertical="center" wrapText="1"/>
      <protection locked="0"/>
    </xf>
    <xf numFmtId="0" fontId="2" fillId="6" borderId="18" xfId="0" applyFont="1" applyFill="1" applyBorder="1" applyAlignment="1" applyProtection="1">
      <alignment vertical="center" wrapText="1"/>
      <protection locked="0"/>
    </xf>
    <xf numFmtId="0" fontId="18" fillId="6" borderId="18" xfId="0" applyFont="1" applyFill="1" applyBorder="1" applyAlignment="1" applyProtection="1">
      <alignment vertical="center" wrapText="1"/>
      <protection locked="0"/>
    </xf>
    <xf numFmtId="0" fontId="2" fillId="7" borderId="18" xfId="0" applyFont="1" applyFill="1" applyBorder="1" applyAlignment="1" applyProtection="1">
      <alignment vertical="center" wrapText="1"/>
      <protection locked="0"/>
    </xf>
    <xf numFmtId="0" fontId="12" fillId="5" borderId="9" xfId="0" applyFont="1" applyFill="1" applyBorder="1" applyAlignment="1" applyProtection="1">
      <alignment horizontal="center" vertical="center"/>
      <protection locked="0"/>
    </xf>
    <xf numFmtId="0" fontId="7" fillId="5" borderId="23" xfId="0" applyFont="1" applyFill="1" applyBorder="1" applyAlignment="1">
      <alignment vertical="center" wrapText="1"/>
    </xf>
    <xf numFmtId="0" fontId="6" fillId="7" borderId="1" xfId="0" applyFont="1" applyFill="1" applyBorder="1" applyAlignment="1">
      <alignment horizontal="center" vertical="center" wrapText="1"/>
    </xf>
    <xf numFmtId="49" fontId="7" fillId="5" borderId="9" xfId="0" applyNumberFormat="1" applyFont="1" applyFill="1" applyBorder="1" applyAlignment="1" applyProtection="1">
      <alignment horizontal="center" vertical="center"/>
      <protection locked="0"/>
    </xf>
    <xf numFmtId="49" fontId="7" fillId="5" borderId="10" xfId="0" applyNumberFormat="1" applyFont="1" applyFill="1" applyBorder="1" applyAlignment="1" applyProtection="1">
      <alignment horizontal="center" vertical="center"/>
      <protection locked="0"/>
    </xf>
    <xf numFmtId="49" fontId="7" fillId="5" borderId="12" xfId="0" applyNumberFormat="1" applyFont="1" applyFill="1" applyBorder="1" applyAlignment="1" applyProtection="1">
      <alignment horizontal="center" vertical="center"/>
      <protection locked="0"/>
    </xf>
    <xf numFmtId="49" fontId="7" fillId="5" borderId="13" xfId="0" applyNumberFormat="1"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49" fontId="7" fillId="5" borderId="14" xfId="0" applyNumberFormat="1" applyFont="1" applyFill="1" applyBorder="1" applyAlignment="1" applyProtection="1">
      <alignment horizontal="center" vertical="center"/>
      <protection locked="0"/>
    </xf>
    <xf numFmtId="0" fontId="6" fillId="6" borderId="0" xfId="0" applyFont="1" applyFill="1" applyAlignment="1">
      <alignment horizontal="center"/>
    </xf>
    <xf numFmtId="0" fontId="8" fillId="6" borderId="0" xfId="0" applyFont="1" applyFill="1"/>
    <xf numFmtId="0" fontId="1" fillId="6" borderId="0" xfId="0" applyFont="1" applyFill="1"/>
    <xf numFmtId="0" fontId="17" fillId="5" borderId="0" xfId="0" applyFont="1" applyFill="1" applyBorder="1" applyAlignment="1">
      <alignment wrapText="1"/>
    </xf>
    <xf numFmtId="0" fontId="2" fillId="5" borderId="0" xfId="0" applyFont="1" applyFill="1" applyBorder="1" applyAlignment="1">
      <alignment horizontal="left" wrapText="1"/>
    </xf>
    <xf numFmtId="0" fontId="11" fillId="5" borderId="0" xfId="0" applyFont="1" applyFill="1" applyBorder="1" applyAlignment="1">
      <alignment horizontal="left" wrapText="1"/>
    </xf>
    <xf numFmtId="0" fontId="30" fillId="5" borderId="0" xfId="0" applyFont="1" applyFill="1" applyAlignment="1">
      <alignment horizontal="center"/>
    </xf>
    <xf numFmtId="1" fontId="31" fillId="5" borderId="3" xfId="0" applyNumberFormat="1" applyFont="1" applyFill="1" applyBorder="1" applyAlignment="1">
      <alignment horizontal="center" vertical="center" wrapText="1"/>
    </xf>
    <xf numFmtId="0" fontId="32" fillId="5" borderId="0" xfId="0" applyFont="1" applyFill="1"/>
    <xf numFmtId="0" fontId="32" fillId="0" borderId="0" xfId="0" applyFont="1" applyFill="1"/>
    <xf numFmtId="49" fontId="12" fillId="7" borderId="30" xfId="0" applyNumberFormat="1" applyFont="1" applyFill="1" applyBorder="1" applyAlignment="1" applyProtection="1">
      <alignment horizontal="center"/>
      <protection locked="0"/>
    </xf>
    <xf numFmtId="0" fontId="12" fillId="7" borderId="14"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49" fontId="7" fillId="5" borderId="33" xfId="0" applyNumberFormat="1" applyFont="1" applyFill="1" applyBorder="1" applyAlignment="1" applyProtection="1">
      <alignment horizontal="center" vertical="center"/>
      <protection locked="0"/>
    </xf>
    <xf numFmtId="0" fontId="7" fillId="5" borderId="33" xfId="0" applyNumberFormat="1" applyFont="1" applyFill="1" applyBorder="1" applyAlignment="1" applyProtection="1">
      <alignment horizontal="center" vertical="center"/>
      <protection locked="0"/>
    </xf>
    <xf numFmtId="0" fontId="33" fillId="0" borderId="0" xfId="0" applyFont="1" applyFill="1" applyBorder="1" applyAlignment="1" applyProtection="1">
      <protection hidden="1"/>
    </xf>
    <xf numFmtId="0" fontId="33" fillId="0" borderId="0" xfId="0" applyFont="1" applyFill="1" applyProtection="1">
      <protection hidden="1"/>
    </xf>
    <xf numFmtId="0" fontId="34" fillId="0" borderId="0" xfId="0" applyFont="1" applyFill="1" applyBorder="1" applyAlignment="1" applyProtection="1">
      <alignment vertical="top" wrapText="1"/>
      <protection hidden="1"/>
    </xf>
    <xf numFmtId="0" fontId="33" fillId="0" borderId="0" xfId="0" applyFont="1" applyFill="1" applyAlignment="1" applyProtection="1">
      <alignment vertical="center" wrapText="1"/>
      <protection hidden="1"/>
    </xf>
    <xf numFmtId="0" fontId="35" fillId="0" borderId="0" xfId="0" applyFont="1" applyFill="1" applyProtection="1">
      <protection hidden="1"/>
    </xf>
    <xf numFmtId="0" fontId="36" fillId="0" borderId="0" xfId="0" applyFont="1" applyFill="1" applyProtection="1">
      <protection hidden="1"/>
    </xf>
    <xf numFmtId="0" fontId="10" fillId="0" borderId="2" xfId="0" applyFont="1" applyFill="1" applyBorder="1" applyProtection="1">
      <protection hidden="1"/>
    </xf>
    <xf numFmtId="0" fontId="33" fillId="0" borderId="5" xfId="0" applyFont="1" applyFill="1" applyBorder="1" applyProtection="1">
      <protection hidden="1"/>
    </xf>
    <xf numFmtId="0" fontId="37" fillId="0" borderId="0" xfId="0" applyFont="1" applyFill="1" applyBorder="1" applyAlignment="1" applyProtection="1">
      <alignment vertical="center"/>
      <protection hidden="1"/>
    </xf>
    <xf numFmtId="0" fontId="37" fillId="0" borderId="15" xfId="0" applyFont="1" applyFill="1" applyBorder="1" applyAlignment="1" applyProtection="1">
      <alignment vertical="center"/>
      <protection hidden="1"/>
    </xf>
    <xf numFmtId="0" fontId="37" fillId="0" borderId="11" xfId="0" applyFont="1" applyFill="1" applyBorder="1" applyAlignment="1" applyProtection="1">
      <alignment vertical="center"/>
      <protection hidden="1"/>
    </xf>
    <xf numFmtId="0" fontId="37" fillId="0" borderId="7" xfId="0" applyFont="1" applyFill="1" applyBorder="1" applyAlignment="1" applyProtection="1">
      <alignment vertical="center"/>
      <protection hidden="1"/>
    </xf>
    <xf numFmtId="0" fontId="37" fillId="0" borderId="2" xfId="0" applyFont="1" applyFill="1" applyBorder="1" applyProtection="1">
      <protection hidden="1"/>
    </xf>
    <xf numFmtId="0" fontId="37" fillId="0" borderId="5" xfId="0" applyFont="1" applyFill="1" applyBorder="1" applyProtection="1">
      <protection hidden="1"/>
    </xf>
    <xf numFmtId="0" fontId="37" fillId="0" borderId="19" xfId="0" applyFont="1" applyFill="1" applyBorder="1" applyProtection="1">
      <protection hidden="1"/>
    </xf>
    <xf numFmtId="0" fontId="37" fillId="0" borderId="20" xfId="0" applyFont="1" applyFill="1" applyBorder="1" applyProtection="1">
      <protection hidden="1"/>
    </xf>
    <xf numFmtId="0" fontId="37" fillId="0" borderId="0" xfId="0" applyFont="1" applyFill="1" applyBorder="1" applyProtection="1">
      <protection hidden="1"/>
    </xf>
    <xf numFmtId="0" fontId="37" fillId="0" borderId="15" xfId="0" applyFont="1" applyFill="1" applyBorder="1" applyProtection="1">
      <protection hidden="1"/>
    </xf>
    <xf numFmtId="0" fontId="37" fillId="0" borderId="11" xfId="0" applyFont="1" applyFill="1" applyBorder="1" applyProtection="1">
      <protection hidden="1"/>
    </xf>
    <xf numFmtId="0" fontId="37" fillId="0" borderId="7" xfId="0" applyFont="1" applyFill="1" applyBorder="1" applyProtection="1">
      <protection hidden="1"/>
    </xf>
    <xf numFmtId="0" fontId="37" fillId="0" borderId="23" xfId="0" applyFont="1" applyFill="1" applyBorder="1" applyProtection="1">
      <protection hidden="1"/>
    </xf>
    <xf numFmtId="0" fontId="37" fillId="0" borderId="24" xfId="0" applyFont="1" applyFill="1" applyBorder="1" applyProtection="1">
      <protection hidden="1"/>
    </xf>
    <xf numFmtId="0" fontId="38" fillId="0" borderId="2" xfId="0" applyFont="1" applyFill="1" applyBorder="1" applyAlignment="1" applyProtection="1">
      <alignment horizontal="right"/>
      <protection hidden="1"/>
    </xf>
    <xf numFmtId="0" fontId="38" fillId="0" borderId="19" xfId="0" applyFont="1" applyFill="1" applyBorder="1" applyAlignment="1" applyProtection="1">
      <alignment horizontal="right"/>
      <protection hidden="1"/>
    </xf>
    <xf numFmtId="0" fontId="37" fillId="0" borderId="16" xfId="0" applyFont="1" applyFill="1" applyBorder="1" applyProtection="1">
      <protection hidden="1"/>
    </xf>
    <xf numFmtId="0" fontId="37" fillId="0" borderId="17" xfId="0" applyFont="1" applyFill="1" applyBorder="1" applyProtection="1">
      <protection hidden="1"/>
    </xf>
    <xf numFmtId="0" fontId="10" fillId="0" borderId="0" xfId="0" applyFont="1" applyFill="1" applyProtection="1">
      <protection hidden="1"/>
    </xf>
    <xf numFmtId="0" fontId="34" fillId="0" borderId="0" xfId="0" applyFont="1" applyFill="1" applyProtection="1">
      <protection hidden="1"/>
    </xf>
    <xf numFmtId="0" fontId="34" fillId="0" borderId="0" xfId="0" applyFont="1" applyFill="1" applyAlignment="1" applyProtection="1">
      <alignment horizontal="right"/>
      <protection hidden="1"/>
    </xf>
    <xf numFmtId="0" fontId="9" fillId="7" borderId="21" xfId="0" applyFont="1" applyFill="1" applyBorder="1" applyAlignment="1">
      <alignment horizontal="center" vertical="center"/>
    </xf>
    <xf numFmtId="49" fontId="17" fillId="7" borderId="21" xfId="0" applyNumberFormat="1" applyFont="1" applyFill="1" applyBorder="1" applyAlignment="1" applyProtection="1">
      <alignment horizontal="left" vertical="center" wrapText="1"/>
      <protection locked="0"/>
    </xf>
    <xf numFmtId="0" fontId="23" fillId="5" borderId="40" xfId="0" applyFont="1" applyFill="1" applyBorder="1" applyAlignment="1" applyProtection="1">
      <alignment horizontal="left" vertical="center" wrapText="1"/>
      <protection locked="0"/>
    </xf>
    <xf numFmtId="0" fontId="17" fillId="7" borderId="21" xfId="0" applyFont="1" applyFill="1" applyBorder="1" applyAlignment="1" applyProtection="1">
      <alignment horizontal="left" vertical="center" wrapText="1"/>
      <protection locked="0"/>
    </xf>
    <xf numFmtId="0" fontId="13" fillId="6" borderId="18" xfId="0" applyFont="1" applyFill="1" applyBorder="1" applyAlignment="1" applyProtection="1">
      <alignment vertical="center" wrapText="1"/>
      <protection locked="0"/>
    </xf>
    <xf numFmtId="14" fontId="2" fillId="6" borderId="18" xfId="0" applyNumberFormat="1" applyFont="1" applyFill="1" applyBorder="1" applyAlignment="1" applyProtection="1">
      <alignment horizontal="left"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7" borderId="1" xfId="0" applyFont="1" applyFill="1" applyBorder="1" applyAlignment="1">
      <alignment horizontal="center" vertical="top"/>
    </xf>
    <xf numFmtId="0" fontId="4" fillId="7" borderId="2" xfId="0" applyFont="1" applyFill="1" applyBorder="1" applyAlignment="1">
      <alignment horizontal="center" vertical="top"/>
    </xf>
    <xf numFmtId="0" fontId="4" fillId="7" borderId="5" xfId="0" applyFont="1" applyFill="1" applyBorder="1" applyAlignment="1">
      <alignment horizontal="center" vertical="top"/>
    </xf>
    <xf numFmtId="0" fontId="15" fillId="4" borderId="31"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0" borderId="30" xfId="0" applyFont="1" applyFill="1" applyBorder="1" applyAlignment="1">
      <alignment horizontal="center"/>
    </xf>
    <xf numFmtId="0" fontId="7" fillId="0" borderId="14" xfId="0" applyFont="1" applyFill="1" applyBorder="1" applyAlignment="1">
      <alignment horizontal="center"/>
    </xf>
    <xf numFmtId="0" fontId="6" fillId="0" borderId="30" xfId="0" applyFont="1" applyFill="1" applyBorder="1" applyAlignment="1">
      <alignment horizontal="center"/>
    </xf>
    <xf numFmtId="0" fontId="6" fillId="0" borderId="14" xfId="0" applyFont="1" applyFill="1" applyBorder="1" applyAlignment="1">
      <alignment horizontal="center"/>
    </xf>
    <xf numFmtId="0" fontId="17" fillId="5" borderId="34" xfId="0" applyFont="1" applyFill="1" applyBorder="1" applyAlignment="1" applyProtection="1">
      <alignment horizontal="left" vertical="top" wrapText="1"/>
      <protection locked="0"/>
    </xf>
    <xf numFmtId="0" fontId="0" fillId="2" borderId="35" xfId="0" applyBorder="1" applyAlignment="1">
      <alignment horizontal="left" vertical="top" wrapText="1"/>
    </xf>
    <xf numFmtId="0" fontId="0" fillId="2" borderId="36" xfId="0" applyBorder="1" applyAlignment="1">
      <alignment horizontal="left" vertical="top" wrapText="1"/>
    </xf>
    <xf numFmtId="0" fontId="17" fillId="5" borderId="37" xfId="0" applyFont="1" applyFill="1" applyBorder="1" applyAlignment="1" applyProtection="1">
      <alignment horizontal="left" vertical="center" wrapText="1"/>
      <protection locked="0"/>
    </xf>
    <xf numFmtId="0" fontId="0" fillId="2" borderId="38" xfId="0" applyBorder="1"/>
    <xf numFmtId="0" fontId="0" fillId="2" borderId="39" xfId="0" applyBorder="1"/>
    <xf numFmtId="0" fontId="17" fillId="5" borderId="34" xfId="0" applyFont="1" applyFill="1" applyBorder="1" applyAlignment="1" applyProtection="1">
      <alignment horizontal="left" vertical="center" wrapText="1"/>
      <protection locked="0"/>
    </xf>
    <xf numFmtId="0" fontId="0" fillId="2" borderId="35" xfId="0" applyBorder="1" applyAlignment="1">
      <alignment horizontal="left" vertical="center" wrapText="1"/>
    </xf>
    <xf numFmtId="0" fontId="0" fillId="2" borderId="36" xfId="0"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40</xdr:row>
      <xdr:rowOff>266699</xdr:rowOff>
    </xdr:from>
    <xdr:to>
      <xdr:col>0</xdr:col>
      <xdr:colOff>714374</xdr:colOff>
      <xdr:row>41</xdr:row>
      <xdr:rowOff>381000</xdr:rowOff>
    </xdr:to>
    <xdr:pic>
      <xdr:nvPicPr>
        <xdr:cNvPr id="6" name="il_fi" descr="http://www.talis.com/source/blog/http:/www.talis.com/source/blog/images/Stop.jpeg"/>
        <xdr:cNvPicPr/>
      </xdr:nvPicPr>
      <xdr:blipFill>
        <a:blip xmlns:r="http://schemas.openxmlformats.org/officeDocument/2006/relationships" r:embed="rId1" cstate="print"/>
        <a:srcRect/>
        <a:stretch>
          <a:fillRect/>
        </a:stretch>
      </xdr:blipFill>
      <xdr:spPr bwMode="auto">
        <a:xfrm>
          <a:off x="95249" y="18888074"/>
          <a:ext cx="619125" cy="638176"/>
        </a:xfrm>
        <a:prstGeom prst="rect">
          <a:avLst/>
        </a:prstGeom>
        <a:noFill/>
        <a:ln w="9525">
          <a:noFill/>
          <a:miter lim="800000"/>
          <a:headEnd/>
          <a:tailEnd/>
        </a:ln>
      </xdr:spPr>
    </xdr:pic>
    <xdr:clientData/>
  </xdr:twoCellAnchor>
  <xdr:twoCellAnchor editAs="oneCell">
    <xdr:from>
      <xdr:col>0</xdr:col>
      <xdr:colOff>85726</xdr:colOff>
      <xdr:row>42</xdr:row>
      <xdr:rowOff>95250</xdr:rowOff>
    </xdr:from>
    <xdr:to>
      <xdr:col>0</xdr:col>
      <xdr:colOff>733426</xdr:colOff>
      <xdr:row>43</xdr:row>
      <xdr:rowOff>361952</xdr:rowOff>
    </xdr:to>
    <xdr:pic>
      <xdr:nvPicPr>
        <xdr:cNvPr id="8" name="il_fi" descr="http://www.go-drivingschool.com/go%20signlarge.gif"/>
        <xdr:cNvPicPr/>
      </xdr:nvPicPr>
      <xdr:blipFill>
        <a:blip xmlns:r="http://schemas.openxmlformats.org/officeDocument/2006/relationships" r:embed="rId2" cstate="print"/>
        <a:srcRect/>
        <a:stretch>
          <a:fillRect/>
        </a:stretch>
      </xdr:blipFill>
      <xdr:spPr bwMode="auto">
        <a:xfrm>
          <a:off x="85726" y="19897725"/>
          <a:ext cx="647700" cy="6572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view="pageLayout" topLeftCell="A4" zoomScale="115" zoomScaleNormal="75" zoomScaleSheetLayoutView="100" zoomScalePageLayoutView="115" workbookViewId="0">
      <selection activeCell="D9" sqref="D9"/>
    </sheetView>
  </sheetViews>
  <sheetFormatPr defaultColWidth="0" defaultRowHeight="12.75" x14ac:dyDescent="0.2"/>
  <cols>
    <col min="1" max="1" width="11.42578125" style="1" customWidth="1"/>
    <col min="2" max="2" width="47" style="1" customWidth="1"/>
    <col min="3" max="3" width="9.140625" style="1" customWidth="1"/>
    <col min="4" max="4" width="64.5703125" style="1" customWidth="1"/>
    <col min="5" max="5" width="2.5703125" style="66" hidden="1" customWidth="1"/>
    <col min="6" max="6" width="2.42578125" style="66" hidden="1" customWidth="1"/>
    <col min="7" max="7" width="3" style="66" hidden="1" customWidth="1"/>
    <col min="8" max="8" width="4.5703125" style="1" hidden="1" customWidth="1"/>
    <col min="9" max="16384" width="9.140625" style="1" hidden="1"/>
  </cols>
  <sheetData>
    <row r="1" spans="1:7" ht="21.75" customHeight="1" thickBot="1" x14ac:dyDescent="0.25">
      <c r="A1" s="10"/>
      <c r="B1" s="103" t="s">
        <v>32</v>
      </c>
      <c r="C1" s="104"/>
      <c r="D1" s="105"/>
      <c r="E1" s="65"/>
    </row>
    <row r="2" spans="1:7" ht="192.75" customHeight="1" thickBot="1" x14ac:dyDescent="0.25">
      <c r="A2" s="10"/>
      <c r="B2" s="100" t="s">
        <v>43</v>
      </c>
      <c r="C2" s="101"/>
      <c r="D2" s="102"/>
      <c r="E2" s="67"/>
    </row>
    <row r="3" spans="1:7" ht="9.75" customHeight="1" thickBot="1" x14ac:dyDescent="0.25">
      <c r="A3" s="10"/>
      <c r="B3" s="14"/>
      <c r="C3" s="14"/>
      <c r="D3" s="14"/>
      <c r="E3" s="67"/>
    </row>
    <row r="4" spans="1:7" ht="19.5" customHeight="1" thickBot="1" x14ac:dyDescent="0.25">
      <c r="A4" s="10"/>
      <c r="B4" s="36" t="s">
        <v>14</v>
      </c>
      <c r="C4" s="37"/>
      <c r="D4" s="36" t="s">
        <v>15</v>
      </c>
      <c r="E4" s="67"/>
    </row>
    <row r="5" spans="1:7" ht="29.25" customHeight="1" thickBot="1" x14ac:dyDescent="0.25">
      <c r="A5" s="10"/>
      <c r="B5" s="38" t="s">
        <v>51</v>
      </c>
      <c r="C5" s="37"/>
      <c r="D5" s="39" t="s">
        <v>52</v>
      </c>
      <c r="E5" s="67"/>
    </row>
    <row r="6" spans="1:7" ht="15.75" customHeight="1" thickBot="1" x14ac:dyDescent="0.25">
      <c r="A6" s="10"/>
      <c r="B6" s="40" t="s">
        <v>16</v>
      </c>
      <c r="C6" s="37"/>
      <c r="D6" s="40" t="s">
        <v>17</v>
      </c>
      <c r="E6" s="67"/>
    </row>
    <row r="7" spans="1:7" ht="27" customHeight="1" thickBot="1" x14ac:dyDescent="0.25">
      <c r="A7" s="10"/>
      <c r="B7" s="39" t="s">
        <v>46</v>
      </c>
      <c r="C7" s="37"/>
      <c r="D7" s="98" t="s">
        <v>53</v>
      </c>
      <c r="E7" s="67"/>
    </row>
    <row r="8" spans="1:7" ht="32.25" customHeight="1" thickBot="1" x14ac:dyDescent="0.25">
      <c r="A8" s="10"/>
      <c r="B8" s="40" t="s">
        <v>18</v>
      </c>
      <c r="C8" s="37"/>
      <c r="D8" s="40" t="s">
        <v>47</v>
      </c>
      <c r="E8" s="67"/>
    </row>
    <row r="9" spans="1:7" ht="27.75" customHeight="1" thickBot="1" x14ac:dyDescent="0.25">
      <c r="A9" s="10"/>
      <c r="B9" s="39" t="s">
        <v>54</v>
      </c>
      <c r="C9" s="37"/>
      <c r="D9" s="99">
        <v>42754</v>
      </c>
      <c r="E9" s="67"/>
    </row>
    <row r="10" spans="1:7" ht="9" customHeight="1" x14ac:dyDescent="0.25">
      <c r="A10" s="10"/>
      <c r="B10" s="11"/>
      <c r="C10" s="11"/>
      <c r="D10" s="11"/>
    </row>
    <row r="11" spans="1:7" ht="105" customHeight="1" thickBot="1" x14ac:dyDescent="0.3">
      <c r="A11" s="10"/>
      <c r="B11" s="53" t="s">
        <v>42</v>
      </c>
      <c r="C11" s="17"/>
      <c r="D11" s="54" t="s">
        <v>40</v>
      </c>
    </row>
    <row r="12" spans="1:7" s="9" customFormat="1" ht="30.75" customHeight="1" thickBot="1" x14ac:dyDescent="0.3">
      <c r="A12" s="12"/>
      <c r="B12" s="34" t="s">
        <v>13</v>
      </c>
      <c r="C12" s="35" t="s">
        <v>19</v>
      </c>
      <c r="D12" s="55"/>
      <c r="E12" s="68"/>
      <c r="F12" s="68"/>
      <c r="G12" s="68"/>
    </row>
    <row r="13" spans="1:7" s="59" customFormat="1" ht="62.25" customHeight="1" thickBot="1" x14ac:dyDescent="0.45">
      <c r="A13" s="56"/>
      <c r="B13" s="57">
        <f>F41</f>
        <v>14</v>
      </c>
      <c r="C13" s="57">
        <f>((E41/600)/26)*100</f>
        <v>4.4871794871794872</v>
      </c>
      <c r="D13" s="58"/>
      <c r="E13" s="69" t="s">
        <v>5</v>
      </c>
      <c r="F13" s="69" t="s">
        <v>6</v>
      </c>
      <c r="G13" s="70"/>
    </row>
    <row r="14" spans="1:7" ht="37.5" customHeight="1" thickBot="1" x14ac:dyDescent="0.25">
      <c r="A14" s="43" t="s">
        <v>23</v>
      </c>
      <c r="B14" s="19" t="s">
        <v>24</v>
      </c>
      <c r="C14" s="18" t="s">
        <v>22</v>
      </c>
      <c r="D14" s="94" t="s">
        <v>21</v>
      </c>
      <c r="E14" s="71"/>
      <c r="F14" s="71"/>
      <c r="G14" s="72"/>
    </row>
    <row r="15" spans="1:7" s="15" customFormat="1" ht="33.75" customHeight="1" x14ac:dyDescent="0.2">
      <c r="A15" s="26">
        <v>1</v>
      </c>
      <c r="B15" s="22" t="s">
        <v>8</v>
      </c>
      <c r="C15" s="44" t="s">
        <v>45</v>
      </c>
      <c r="D15" s="118" t="s">
        <v>49</v>
      </c>
      <c r="E15" s="73">
        <f>IF((C15)&lt;&gt;"y",100,1700)</f>
        <v>100</v>
      </c>
      <c r="F15" s="73">
        <f>IF((C15)&lt;&gt;"N",16,0)</f>
        <v>0</v>
      </c>
      <c r="G15" s="74"/>
    </row>
    <row r="16" spans="1:7" s="15" customFormat="1" ht="33.75" customHeight="1" x14ac:dyDescent="0.2">
      <c r="A16" s="27">
        <v>2</v>
      </c>
      <c r="B16" s="23" t="s">
        <v>50</v>
      </c>
      <c r="C16" s="45" t="s">
        <v>45</v>
      </c>
      <c r="D16" s="119"/>
      <c r="E16" s="75">
        <f>IF((C16)&lt;&gt;"y",100,700)</f>
        <v>100</v>
      </c>
      <c r="F16" s="75">
        <f>IF((C16)&lt;&gt;"N",8,0)</f>
        <v>0</v>
      </c>
      <c r="G16" s="76"/>
    </row>
    <row r="17" spans="1:7" s="15" customFormat="1" ht="36.75" customHeight="1" x14ac:dyDescent="0.2">
      <c r="A17" s="27">
        <v>3</v>
      </c>
      <c r="B17" s="23" t="s">
        <v>3</v>
      </c>
      <c r="C17" s="45" t="s">
        <v>45</v>
      </c>
      <c r="D17" s="119"/>
      <c r="E17" s="73">
        <f>IF((C17)&lt;&gt;"n",500,100)</f>
        <v>100</v>
      </c>
      <c r="F17" s="73">
        <f>IF((C17)&lt;&gt;"N",8,0)</f>
        <v>0</v>
      </c>
      <c r="G17" s="74"/>
    </row>
    <row r="18" spans="1:7" s="15" customFormat="1" ht="33.75" customHeight="1" x14ac:dyDescent="0.2">
      <c r="A18" s="27">
        <v>4</v>
      </c>
      <c r="B18" s="23" t="s">
        <v>4</v>
      </c>
      <c r="C18" s="45" t="s">
        <v>45</v>
      </c>
      <c r="D18" s="119"/>
      <c r="E18" s="75">
        <f>IF((C18)&lt;&gt;"y",100,200)</f>
        <v>100</v>
      </c>
      <c r="F18" s="75">
        <f>IF((C18)&lt;&gt;"N",4,0)</f>
        <v>0</v>
      </c>
      <c r="G18" s="76"/>
    </row>
    <row r="19" spans="1:7" s="15" customFormat="1" ht="33.75" customHeight="1" x14ac:dyDescent="0.2">
      <c r="A19" s="27">
        <v>5</v>
      </c>
      <c r="B19" s="23" t="s">
        <v>9</v>
      </c>
      <c r="C19" s="45" t="s">
        <v>45</v>
      </c>
      <c r="D19" s="119"/>
      <c r="E19" s="73">
        <f>IF((C19)&lt;&gt;"y",10,400)</f>
        <v>10</v>
      </c>
      <c r="F19" s="73">
        <f>IF((C19)&lt;&gt;"n",4,0)</f>
        <v>0</v>
      </c>
      <c r="G19" s="74"/>
    </row>
    <row r="20" spans="1:7" s="15" customFormat="1" ht="30" customHeight="1" x14ac:dyDescent="0.2">
      <c r="A20" s="27">
        <v>6</v>
      </c>
      <c r="B20" s="16" t="s">
        <v>12</v>
      </c>
      <c r="C20" s="45" t="s">
        <v>45</v>
      </c>
      <c r="D20" s="119"/>
      <c r="E20" s="75">
        <f>IF((C20)&lt;&gt;"y",100,-500)</f>
        <v>100</v>
      </c>
      <c r="F20" s="75">
        <f>IF((C20)&lt;&gt;"y",0,0)</f>
        <v>0</v>
      </c>
      <c r="G20" s="76"/>
    </row>
    <row r="21" spans="1:7" s="15" customFormat="1" ht="33.75" customHeight="1" x14ac:dyDescent="0.2">
      <c r="A21" s="27">
        <v>7</v>
      </c>
      <c r="B21" s="23" t="s">
        <v>10</v>
      </c>
      <c r="C21" s="45" t="s">
        <v>44</v>
      </c>
      <c r="D21" s="119"/>
      <c r="E21" s="75">
        <f>IF((C21)&lt;&gt;"y",500,-700)</f>
        <v>-700</v>
      </c>
      <c r="F21" s="75">
        <f>IF((C21)&lt;&gt;"y",0,0)</f>
        <v>0</v>
      </c>
      <c r="G21" s="76"/>
    </row>
    <row r="22" spans="1:7" s="15" customFormat="1" ht="68.25" customHeight="1" thickBot="1" x14ac:dyDescent="0.25">
      <c r="A22" s="28">
        <v>8</v>
      </c>
      <c r="B22" s="24" t="s">
        <v>34</v>
      </c>
      <c r="C22" s="46" t="s">
        <v>45</v>
      </c>
      <c r="D22" s="120"/>
      <c r="E22" s="73">
        <f>IF((C22)&lt;&gt;"y",100,1000)</f>
        <v>100</v>
      </c>
      <c r="F22" s="73">
        <f>IF((C22)&lt;&gt;"n",4,0)</f>
        <v>0</v>
      </c>
      <c r="G22" s="74"/>
    </row>
    <row r="23" spans="1:7" s="8" customFormat="1" ht="17.25" customHeight="1" thickBot="1" x14ac:dyDescent="0.3">
      <c r="A23" s="29"/>
      <c r="B23" s="25" t="s">
        <v>25</v>
      </c>
      <c r="C23" s="60"/>
      <c r="D23" s="95"/>
      <c r="E23" s="77"/>
      <c r="F23" s="77"/>
      <c r="G23" s="78"/>
    </row>
    <row r="24" spans="1:7" s="8" customFormat="1" ht="36.75" customHeight="1" x14ac:dyDescent="0.2">
      <c r="A24" s="30">
        <v>9</v>
      </c>
      <c r="B24" s="22" t="s">
        <v>20</v>
      </c>
      <c r="C24" s="62" t="s">
        <v>44</v>
      </c>
      <c r="D24" s="121" t="s">
        <v>48</v>
      </c>
      <c r="E24" s="79">
        <f>IF((C24)&lt;&gt;"n",1500,0)</f>
        <v>1500</v>
      </c>
      <c r="F24" s="79">
        <f>IF((C24)&lt;&gt;"n",4,0)</f>
        <v>4</v>
      </c>
      <c r="G24" s="80"/>
    </row>
    <row r="25" spans="1:7" s="8" customFormat="1" ht="35.25" customHeight="1" x14ac:dyDescent="0.2">
      <c r="A25" s="27">
        <v>10</v>
      </c>
      <c r="B25" s="23" t="s">
        <v>7</v>
      </c>
      <c r="C25" s="63" t="s">
        <v>45</v>
      </c>
      <c r="D25" s="122"/>
      <c r="E25" s="81">
        <f>IF((C25)&lt;&gt;"y",100,500)</f>
        <v>100</v>
      </c>
      <c r="F25" s="81">
        <f>IF((C25)&lt;&gt;"n",5,0)</f>
        <v>0</v>
      </c>
      <c r="G25" s="82"/>
    </row>
    <row r="26" spans="1:7" s="8" customFormat="1" ht="30" x14ac:dyDescent="0.2">
      <c r="A26" s="27">
        <v>11</v>
      </c>
      <c r="B26" s="23" t="s">
        <v>1</v>
      </c>
      <c r="C26" s="63" t="s">
        <v>45</v>
      </c>
      <c r="D26" s="122"/>
      <c r="E26" s="83">
        <f>IF((C26)&lt;&gt;"n",1000,200)</f>
        <v>200</v>
      </c>
      <c r="F26" s="83">
        <f>IF((C26)&lt;&gt;"N",27,0)</f>
        <v>0</v>
      </c>
      <c r="G26" s="84"/>
    </row>
    <row r="27" spans="1:7" s="8" customFormat="1" ht="36.75" customHeight="1" x14ac:dyDescent="0.2">
      <c r="A27" s="27">
        <v>12</v>
      </c>
      <c r="B27" s="23" t="s">
        <v>38</v>
      </c>
      <c r="C27" s="63" t="s">
        <v>44</v>
      </c>
      <c r="D27" s="122"/>
      <c r="E27" s="81">
        <f>IF((C27)&lt;&gt;"y",100,500)</f>
        <v>500</v>
      </c>
      <c r="F27" s="81">
        <f>IF((C27)&lt;&gt;"N",10,0)</f>
        <v>10</v>
      </c>
      <c r="G27" s="82"/>
    </row>
    <row r="28" spans="1:7" s="8" customFormat="1" ht="48.75" customHeight="1" thickBot="1" x14ac:dyDescent="0.25">
      <c r="A28" s="31">
        <v>13</v>
      </c>
      <c r="B28" s="24" t="s">
        <v>26</v>
      </c>
      <c r="C28" s="63" t="s">
        <v>45</v>
      </c>
      <c r="D28" s="123"/>
      <c r="E28" s="85">
        <f>IF((C28)&lt;&gt;"y",100,500)</f>
        <v>100</v>
      </c>
      <c r="F28" s="85">
        <f>IF((C28)&lt;&gt;"N",10,0)</f>
        <v>0</v>
      </c>
      <c r="G28" s="86"/>
    </row>
    <row r="29" spans="1:7" s="8" customFormat="1" ht="39" customHeight="1" thickBot="1" x14ac:dyDescent="0.25">
      <c r="A29" s="31">
        <v>14</v>
      </c>
      <c r="B29" s="42" t="s">
        <v>33</v>
      </c>
      <c r="C29" s="64" t="s">
        <v>44</v>
      </c>
      <c r="D29" s="96" t="s">
        <v>35</v>
      </c>
      <c r="E29" s="85">
        <f>IF((C29)&lt;&gt;"y",0,-8110)</f>
        <v>-8110</v>
      </c>
      <c r="F29" s="85">
        <f>IF((C29)&lt;&gt;"y",0,0)</f>
        <v>0</v>
      </c>
      <c r="G29" s="86"/>
    </row>
    <row r="30" spans="1:7" s="8" customFormat="1" ht="28.5" customHeight="1" thickBot="1" x14ac:dyDescent="0.3">
      <c r="A30" s="20"/>
      <c r="B30" s="21" t="s">
        <v>0</v>
      </c>
      <c r="C30" s="61"/>
      <c r="D30" s="97"/>
      <c r="E30" s="77"/>
      <c r="F30" s="87"/>
      <c r="G30" s="78"/>
    </row>
    <row r="31" spans="1:7" s="8" customFormat="1" ht="18" customHeight="1" thickBot="1" x14ac:dyDescent="0.3">
      <c r="A31" s="33" t="s">
        <v>2</v>
      </c>
      <c r="B31" s="13"/>
      <c r="C31" s="41"/>
      <c r="D31" s="124"/>
      <c r="E31" s="79"/>
      <c r="F31" s="88"/>
      <c r="G31" s="80"/>
    </row>
    <row r="32" spans="1:7" s="8" customFormat="1" ht="52.5" customHeight="1" x14ac:dyDescent="0.2">
      <c r="A32" s="26">
        <v>15</v>
      </c>
      <c r="B32" s="23" t="s">
        <v>36</v>
      </c>
      <c r="C32" s="47"/>
      <c r="D32" s="125"/>
      <c r="E32" s="81">
        <f>IF((C32)&lt;&gt;"y",500,-250)</f>
        <v>500</v>
      </c>
      <c r="F32" s="81"/>
      <c r="G32" s="82"/>
    </row>
    <row r="33" spans="1:7" s="8" customFormat="1" ht="51.75" customHeight="1" x14ac:dyDescent="0.2">
      <c r="A33" s="27">
        <v>16</v>
      </c>
      <c r="B33" s="23" t="s">
        <v>37</v>
      </c>
      <c r="C33" s="45"/>
      <c r="D33" s="125"/>
      <c r="E33" s="83">
        <f>IF((C33)&lt;&gt;"y",500,-500)</f>
        <v>500</v>
      </c>
      <c r="F33" s="83"/>
      <c r="G33" s="84"/>
    </row>
    <row r="34" spans="1:7" s="8" customFormat="1" ht="37.5" customHeight="1" x14ac:dyDescent="0.2">
      <c r="A34" s="27">
        <v>17</v>
      </c>
      <c r="B34" s="23" t="s">
        <v>30</v>
      </c>
      <c r="C34" s="47"/>
      <c r="D34" s="125"/>
      <c r="E34" s="81">
        <f>IF((C34)&lt;&gt;"y",1000,-500)</f>
        <v>1000</v>
      </c>
      <c r="F34" s="81"/>
      <c r="G34" s="82"/>
    </row>
    <row r="35" spans="1:7" s="8" customFormat="1" ht="36.75" customHeight="1" x14ac:dyDescent="0.2">
      <c r="A35" s="27">
        <v>18</v>
      </c>
      <c r="B35" s="23" t="s">
        <v>11</v>
      </c>
      <c r="C35" s="45"/>
      <c r="D35" s="125"/>
      <c r="E35" s="83">
        <f>IF((C35)&lt;&gt;"y",500,0)</f>
        <v>500</v>
      </c>
      <c r="F35" s="83"/>
      <c r="G35" s="84"/>
    </row>
    <row r="36" spans="1:7" s="8" customFormat="1" ht="40.5" customHeight="1" x14ac:dyDescent="0.2">
      <c r="A36" s="27">
        <v>19</v>
      </c>
      <c r="B36" s="23" t="s">
        <v>29</v>
      </c>
      <c r="C36" s="47"/>
      <c r="D36" s="125"/>
      <c r="E36" s="81">
        <f>IF((C36)&lt;&gt;"y",1000,0)</f>
        <v>1000</v>
      </c>
      <c r="F36" s="81"/>
      <c r="G36" s="82"/>
    </row>
    <row r="37" spans="1:7" s="8" customFormat="1" ht="39" customHeight="1" x14ac:dyDescent="0.2">
      <c r="A37" s="27">
        <v>20</v>
      </c>
      <c r="B37" s="23" t="s">
        <v>31</v>
      </c>
      <c r="C37" s="48"/>
      <c r="D37" s="125"/>
      <c r="E37" s="83">
        <f>IF((C37)&lt;&gt;"y",1000,-2500)</f>
        <v>1000</v>
      </c>
      <c r="F37" s="83"/>
      <c r="G37" s="84"/>
    </row>
    <row r="38" spans="1:7" s="8" customFormat="1" ht="36.75" customHeight="1" x14ac:dyDescent="0.2">
      <c r="A38" s="27">
        <v>21</v>
      </c>
      <c r="B38" s="23" t="s">
        <v>28</v>
      </c>
      <c r="C38" s="45"/>
      <c r="D38" s="125"/>
      <c r="E38" s="83">
        <f>IF((C38)&lt;&gt;"y",1500,0)</f>
        <v>1500</v>
      </c>
      <c r="F38" s="83"/>
      <c r="G38" s="84"/>
    </row>
    <row r="39" spans="1:7" s="8" customFormat="1" ht="37.5" customHeight="1" thickBot="1" x14ac:dyDescent="0.25">
      <c r="A39" s="31">
        <v>22</v>
      </c>
      <c r="B39" s="32" t="s">
        <v>27</v>
      </c>
      <c r="C39" s="49"/>
      <c r="D39" s="126"/>
      <c r="E39" s="89">
        <f>IF((C39)&lt;&gt;"y",500,-500)</f>
        <v>500</v>
      </c>
      <c r="F39" s="89"/>
      <c r="G39" s="90"/>
    </row>
    <row r="40" spans="1:7" ht="5.25" customHeight="1" thickBot="1" x14ac:dyDescent="0.25">
      <c r="A40" s="3"/>
      <c r="B40" s="2"/>
      <c r="C40" s="4"/>
      <c r="D40" s="6"/>
      <c r="E40" s="91"/>
      <c r="F40" s="91"/>
    </row>
    <row r="41" spans="1:7" ht="41.25" customHeight="1" x14ac:dyDescent="0.25">
      <c r="A41" s="114"/>
      <c r="B41" s="106" t="s">
        <v>39</v>
      </c>
      <c r="C41" s="106"/>
      <c r="D41" s="107"/>
      <c r="E41" s="91">
        <f>SUM(E15:E40)</f>
        <v>700</v>
      </c>
      <c r="F41" s="92">
        <f>SUM(F15:F29)</f>
        <v>14</v>
      </c>
    </row>
    <row r="42" spans="1:7" ht="51.75" customHeight="1" thickBot="1" x14ac:dyDescent="0.3">
      <c r="A42" s="115"/>
      <c r="B42" s="108"/>
      <c r="C42" s="108"/>
      <c r="D42" s="109"/>
      <c r="E42" s="91"/>
      <c r="F42" s="93"/>
    </row>
    <row r="43" spans="1:7" ht="30.75" customHeight="1" x14ac:dyDescent="0.2">
      <c r="A43" s="116"/>
      <c r="B43" s="110" t="s">
        <v>41</v>
      </c>
      <c r="C43" s="110"/>
      <c r="D43" s="111"/>
      <c r="E43" s="91"/>
    </row>
    <row r="44" spans="1:7" ht="40.5" customHeight="1" thickBot="1" x14ac:dyDescent="0.25">
      <c r="A44" s="117"/>
      <c r="B44" s="112"/>
      <c r="C44" s="112"/>
      <c r="D44" s="113"/>
      <c r="E44" s="91"/>
      <c r="F44" s="91"/>
    </row>
    <row r="45" spans="1:7" ht="10.5" customHeight="1" x14ac:dyDescent="0.2">
      <c r="A45" s="50"/>
      <c r="B45" s="51"/>
      <c r="C45" s="51"/>
      <c r="D45" s="52"/>
      <c r="E45" s="91"/>
      <c r="F45" s="91"/>
    </row>
    <row r="46" spans="1:7" ht="15" x14ac:dyDescent="0.2">
      <c r="A46" s="3"/>
      <c r="B46" s="2"/>
      <c r="C46" s="2"/>
      <c r="D46" s="6"/>
      <c r="E46" s="91"/>
      <c r="F46" s="91"/>
    </row>
    <row r="47" spans="1:7" ht="15" x14ac:dyDescent="0.2">
      <c r="A47" s="3"/>
      <c r="B47" s="2"/>
      <c r="C47" s="2"/>
      <c r="E47" s="91"/>
      <c r="F47" s="91"/>
    </row>
    <row r="48" spans="1:7" ht="15.75" x14ac:dyDescent="0.25">
      <c r="A48" s="5"/>
      <c r="B48" s="2"/>
      <c r="C48" s="7"/>
      <c r="E48" s="91"/>
      <c r="F48" s="92"/>
    </row>
    <row r="49" spans="1:6" ht="15.75" x14ac:dyDescent="0.25">
      <c r="A49" s="3"/>
      <c r="F49" s="93"/>
    </row>
  </sheetData>
  <sheetProtection selectLockedCells="1"/>
  <mergeCells count="9">
    <mergeCell ref="B2:D2"/>
    <mergeCell ref="B1:D1"/>
    <mergeCell ref="B41:D42"/>
    <mergeCell ref="B43:D44"/>
    <mergeCell ref="A41:A42"/>
    <mergeCell ref="A43:A44"/>
    <mergeCell ref="D15:D22"/>
    <mergeCell ref="D24:D28"/>
    <mergeCell ref="D31:D39"/>
  </mergeCells>
  <phoneticPr fontId="3" type="noConversion"/>
  <conditionalFormatting sqref="B13">
    <cfRule type="colorScale" priority="2">
      <colorScale>
        <cfvo type="num" val="0"/>
        <cfvo type="num" val="40"/>
        <cfvo type="num" val="60"/>
        <color rgb="FF92D050"/>
        <color rgb="FFFFEB84"/>
        <color rgb="FFFF0000"/>
      </colorScale>
    </cfRule>
  </conditionalFormatting>
  <conditionalFormatting sqref="C13:D13">
    <cfRule type="colorScale" priority="1">
      <colorScale>
        <cfvo type="num" val="0"/>
        <cfvo type="num" val="40"/>
        <cfvo type="num" val="70"/>
        <color rgb="FF92D050"/>
        <color rgb="FFFFEB84"/>
        <color rgb="FFFF0000"/>
      </colorScale>
    </cfRule>
  </conditionalFormatting>
  <pageMargins left="0.51181102362204722" right="0.82677165354330717" top="0.15748031496062992" bottom="7.874015748031496E-2" header="0.51181102362204722" footer="0.51181102362204722"/>
  <pageSetup paperSize="9" fitToHeight="2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DELIVERY Scorecard</vt:lpstr>
    </vt:vector>
  </TitlesOfParts>
  <Company>KMC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Equality, Diversity and Community Cohesion Impact Assessment - Stage 1</dc:title>
  <dc:subject>equality &amp; Diversity</dc:subject>
  <dc:creator>Tim Waldron</dc:creator>
  <cp:keywords>eqiality, diversity, community, cohesion,impact,assessment</cp:keywords>
  <cp:lastModifiedBy>Kirklees Council</cp:lastModifiedBy>
  <cp:lastPrinted>2014-12-15T13:42:44Z</cp:lastPrinted>
  <dcterms:created xsi:type="dcterms:W3CDTF">2003-08-20T11:15:33Z</dcterms:created>
  <dcterms:modified xsi:type="dcterms:W3CDTF">2017-01-23T12:00:44Z</dcterms:modified>
</cp:coreProperties>
</file>